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365" activeTab="0"/>
  </bookViews>
  <sheets>
    <sheet name="a3.2" sheetId="1" r:id="rId1"/>
  </sheets>
  <externalReferences>
    <externalReference r:id="rId4"/>
  </externalReferences>
  <definedNames>
    <definedName name="_xlnm.Print_Area" localSheetId="0">'a3.2'!$A$1:$AD$73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<sst xmlns="http://schemas.openxmlformats.org/spreadsheetml/2006/main" count="66" uniqueCount="65">
  <si>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 Table A.3.2</t>
  </si>
  <si>
    <t xml:space="preserve">Merchant Banks' Statement of Assets &amp; Liabilities - Liabilities  1/ </t>
  </si>
  <si>
    <t>LIABILITIES</t>
  </si>
  <si>
    <t>1998</t>
  </si>
  <si>
    <t>1999</t>
  </si>
  <si>
    <t>2000</t>
  </si>
  <si>
    <t xml:space="preserve">DEMAND  DEPOSITS </t>
  </si>
  <si>
    <t>Private  Sector Deposits</t>
  </si>
  <si>
    <t xml:space="preserve">TIME, SAVINGS &amp; FOREIGN CURRENCY DEPOSITS </t>
  </si>
  <si>
    <t>Time  Deposits:</t>
  </si>
  <si>
    <t>Private  Sector  Deposits</t>
  </si>
  <si>
    <t xml:space="preserve">State Government  Deposits </t>
  </si>
  <si>
    <t>Local Government   Deposits</t>
  </si>
  <si>
    <t>Foreign  Currency  Deposits:</t>
  </si>
  <si>
    <t xml:space="preserve"> Domiciliary  Accounts</t>
  </si>
  <si>
    <t>Other  Deposits:</t>
  </si>
  <si>
    <t xml:space="preserve"> </t>
  </si>
  <si>
    <t>MONEY  MARKET  INSTRUMENTS:</t>
  </si>
  <si>
    <t>Certificate  of  Deposit  Issued</t>
  </si>
  <si>
    <t>Notes &amp; Deposit (Cash) certificates</t>
  </si>
  <si>
    <t>BONDS</t>
  </si>
  <si>
    <t>Debentures</t>
  </si>
  <si>
    <t>FOREIGN  LIABILITIES:</t>
  </si>
  <si>
    <t>Balance Held for outside offices and branches</t>
  </si>
  <si>
    <t>Balance held for banks outside Nigeria</t>
  </si>
  <si>
    <t>Money at call with foreign banks</t>
  </si>
  <si>
    <t>-</t>
  </si>
  <si>
    <t>Loans &amp; Advances from other banks outside Nigeria</t>
  </si>
  <si>
    <t xml:space="preserve">CENTRAL  GOVERNMENT  DEPOSITS </t>
  </si>
  <si>
    <t xml:space="preserve"> Federal Government Time Deposits</t>
  </si>
  <si>
    <t xml:space="preserve"> Federal Government Demand Deposits</t>
  </si>
  <si>
    <t xml:space="preserve"> Federal Government  Savings Deposits</t>
  </si>
  <si>
    <t>CREDIT  FROM  CENTRAL BANK</t>
  </si>
  <si>
    <t>Loans &amp;  Advances from  CBN</t>
  </si>
  <si>
    <t>CBN  Overdrafts to banks</t>
  </si>
  <si>
    <t>CAPITAL ACCOUNTS:</t>
  </si>
  <si>
    <t>Capital</t>
  </si>
  <si>
    <t>Reserve Fund</t>
  </si>
  <si>
    <t>Reserves for Depreciation &amp; non-performing assets</t>
  </si>
  <si>
    <t>Loans &amp; Advances from Federal and State Government</t>
  </si>
  <si>
    <t>UNCLASSIFIED LIABILITIES:</t>
  </si>
  <si>
    <t>Inter-bank  liabilities</t>
  </si>
  <si>
    <t>[i]  Balances held for banks in Nigeria</t>
  </si>
  <si>
    <t>[ii] Money at call from banks in Nigeria</t>
  </si>
  <si>
    <t>[iii] Inter-bank  takings</t>
  </si>
  <si>
    <t>[iv] Uncleared effects</t>
  </si>
  <si>
    <t>[v] Loans &amp; Advances from other banks in Nigeria</t>
  </si>
  <si>
    <t>[vi] Bankers payments</t>
  </si>
  <si>
    <t>Loans &amp; Advances from Other creditors</t>
  </si>
  <si>
    <t>Letters of Credit</t>
  </si>
  <si>
    <t>Takings from  Discount Houses</t>
  </si>
  <si>
    <t>Other Liabilities:</t>
  </si>
  <si>
    <t>Accounts Payables</t>
  </si>
  <si>
    <t>Suspense Account</t>
  </si>
  <si>
    <t>Provision for Tax Payments</t>
  </si>
  <si>
    <t>Sundry Creditors</t>
  </si>
  <si>
    <t>Forex Awaiting Cover</t>
  </si>
  <si>
    <t>Exchange  Differential</t>
  </si>
  <si>
    <t>Provision  for  Bad  Debt</t>
  </si>
  <si>
    <t>FEM</t>
  </si>
  <si>
    <t>Miscellaneous</t>
  </si>
  <si>
    <t>TOTAL  LIABILITIES:</t>
  </si>
  <si>
    <t>Note: Merchant banking started in 1972</t>
  </si>
  <si>
    <t>Merchant banking was abolished in 2001 with the commencement of universal banking</t>
  </si>
  <si>
    <t>(N' Million)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</si>
</sst>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mmm\-yy_)"/>
    <numFmt numFmtId="166" formatCode="#,##0.0"/>
    <numFmt numFmtId="167" formatCode="_(* #,##0.0_);_(* \(#,##0.0\);_(* &quot;-&quot;??_);_(@_)"/>
    <numFmt numFmtId="168" formatCode="#,##0.0_);[Red]\(#,##0.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6" fillId="33" borderId="1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164" fontId="6" fillId="33" borderId="11" xfId="0" applyNumberFormat="1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/>
    </xf>
    <xf numFmtId="165" fontId="6" fillId="33" borderId="11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166" fontId="6" fillId="34" borderId="0" xfId="0" applyNumberFormat="1" applyFont="1" applyFill="1" applyBorder="1" applyAlignment="1" applyProtection="1">
      <alignment/>
      <protection/>
    </xf>
    <xf numFmtId="166" fontId="8" fillId="34" borderId="0" xfId="42" applyNumberFormat="1" applyFont="1" applyFill="1" applyBorder="1" applyAlignment="1">
      <alignment/>
    </xf>
    <xf numFmtId="166" fontId="8" fillId="34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/>
    </xf>
    <xf numFmtId="166" fontId="9" fillId="34" borderId="0" xfId="0" applyNumberFormat="1" applyFont="1" applyFill="1" applyBorder="1" applyAlignment="1" applyProtection="1">
      <alignment/>
      <protection/>
    </xf>
    <xf numFmtId="166" fontId="4" fillId="34" borderId="0" xfId="0" applyNumberFormat="1" applyFont="1" applyFill="1" applyBorder="1" applyAlignment="1" applyProtection="1">
      <alignment/>
      <protection/>
    </xf>
    <xf numFmtId="166" fontId="4" fillId="34" borderId="0" xfId="42" applyNumberFormat="1" applyFont="1" applyFill="1" applyBorder="1" applyAlignment="1">
      <alignment/>
    </xf>
    <xf numFmtId="166" fontId="4" fillId="34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6" fontId="4" fillId="34" borderId="0" xfId="0" applyNumberFormat="1" applyFont="1" applyFill="1" applyBorder="1" applyAlignment="1" applyProtection="1">
      <alignment horizontal="center"/>
      <protection/>
    </xf>
    <xf numFmtId="166" fontId="8" fillId="34" borderId="11" xfId="42" applyNumberFormat="1" applyFont="1" applyFill="1" applyBorder="1" applyAlignment="1">
      <alignment/>
    </xf>
    <xf numFmtId="166" fontId="8" fillId="0" borderId="0" xfId="42" applyNumberFormat="1" applyFont="1" applyBorder="1" applyAlignment="1">
      <alignment/>
    </xf>
    <xf numFmtId="166" fontId="9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67" fontId="10" fillId="0" borderId="0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MO_Excel%20Statistics%20Database\Golden%20Statistical%20Bulletin_2008%20Edition\Golden%20StatBull-2008_Section%20A-%20Financials_Print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"/>
      <sheetName val="a1.2"/>
      <sheetName val="a1.3"/>
      <sheetName val="a1.3.1"/>
      <sheetName val="a1.4"/>
      <sheetName val="a2.1"/>
      <sheetName val="a 2.2"/>
      <sheetName val="a2.3"/>
      <sheetName val="a2.4.1"/>
      <sheetName val="a2.4.2"/>
      <sheetName val="a2.5"/>
      <sheetName val="a2.6"/>
      <sheetName val="a2.7"/>
      <sheetName val="a2.8"/>
      <sheetName val="a3.1"/>
      <sheetName val="a3.2"/>
      <sheetName val="a3.3"/>
      <sheetName val="a3.4"/>
      <sheetName val="a3.5"/>
      <sheetName val="a3.6"/>
      <sheetName val="a3.7"/>
      <sheetName val="a3.8"/>
      <sheetName val="a4.1b "/>
      <sheetName val="a4.2 "/>
      <sheetName val="a4.3"/>
      <sheetName val="a4.4"/>
      <sheetName val="a4.5b"/>
      <sheetName val="a4.6b"/>
      <sheetName val="a4.7b"/>
      <sheetName val="a5.1"/>
      <sheetName val="a5.2"/>
      <sheetName val="a5.3"/>
      <sheetName val="a5.4"/>
      <sheetName val="a5.6"/>
      <sheetName val="a5.7"/>
      <sheetName val="a5.7.1b"/>
      <sheetName val="a5.7.2b"/>
      <sheetName val="a6.1"/>
      <sheetName val="a7.1"/>
      <sheetName val="a7.2"/>
      <sheetName val="a7.3"/>
      <sheetName val="a7.4"/>
      <sheetName val="a7.5"/>
    </sheetNames>
    <sheetDataSet>
      <sheetData sheetId="14">
        <row r="73">
          <cell r="B73">
            <v>28.999999999999996</v>
          </cell>
          <cell r="C73">
            <v>31.200000000000003</v>
          </cell>
          <cell r="D73">
            <v>62.099999999999994</v>
          </cell>
          <cell r="E73">
            <v>188.6</v>
          </cell>
          <cell r="F73">
            <v>168.3</v>
          </cell>
          <cell r="G73">
            <v>319.6</v>
          </cell>
          <cell r="H73">
            <v>424.1</v>
          </cell>
          <cell r="I73">
            <v>614.4</v>
          </cell>
          <cell r="K73">
            <v>1008.1999999999998</v>
          </cell>
          <cell r="L73">
            <v>1898.6999999999998</v>
          </cell>
          <cell r="M73">
            <v>3302.8999999999996</v>
          </cell>
          <cell r="N73">
            <v>4304.9</v>
          </cell>
          <cell r="O73">
            <v>4495.9</v>
          </cell>
          <cell r="P73">
            <v>5001.099999999999</v>
          </cell>
          <cell r="Q73">
            <v>8445.3</v>
          </cell>
          <cell r="R73">
            <v>12280.900000000001</v>
          </cell>
          <cell r="S73">
            <v>17203.6</v>
          </cell>
          <cell r="T73">
            <v>21786.9</v>
          </cell>
          <cell r="V73">
            <v>27420.199999999997</v>
          </cell>
          <cell r="W73">
            <v>29992.9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F75"/>
  <sheetViews>
    <sheetView tabSelected="1" view="pageBreakPreview" zoomScale="55" zoomScaleNormal="75" zoomScaleSheetLayoutView="55" zoomScalePageLayoutView="0" workbookViewId="0" topLeftCell="A91">
      <selection activeCell="A4" sqref="A4"/>
    </sheetView>
  </sheetViews>
  <sheetFormatPr defaultColWidth="9.140625" defaultRowHeight="12.75"/>
  <cols>
    <col min="1" max="1" width="56.00390625" style="3" customWidth="1"/>
    <col min="2" max="22" width="17.140625" style="3" customWidth="1"/>
    <col min="23" max="23" width="15.57421875" style="3" customWidth="1"/>
    <col min="24" max="24" width="14.8515625" style="3" customWidth="1"/>
    <col min="25" max="25" width="14.7109375" style="3" customWidth="1"/>
    <col min="26" max="26" width="15.00390625" style="3" customWidth="1"/>
    <col min="27" max="27" width="15.421875" style="3" bestFit="1" customWidth="1"/>
    <col min="28" max="30" width="16.7109375" style="3" bestFit="1" customWidth="1"/>
    <col min="31" max="16384" width="9.140625" style="3" customWidth="1"/>
  </cols>
  <sheetData>
    <row r="1" spans="1:3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</row>
    <row r="2" spans="1:3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2"/>
      <c r="AC2" s="2"/>
      <c r="AD2" s="2"/>
      <c r="AE2" s="2"/>
    </row>
    <row r="3" spans="1:31" ht="18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</row>
    <row r="4" spans="1:31" ht="18">
      <c r="A4" s="1" t="s">
        <v>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</row>
    <row r="5" spans="1:3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2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7"/>
      <c r="AC6" s="7"/>
      <c r="AD6" s="7"/>
      <c r="AE6" s="8"/>
      <c r="AF6" s="9"/>
    </row>
    <row r="7" spans="1:32" ht="16.5" thickBot="1">
      <c r="A7" s="10" t="s">
        <v>2</v>
      </c>
      <c r="B7" s="11">
        <v>1972</v>
      </c>
      <c r="C7" s="11">
        <v>1973</v>
      </c>
      <c r="D7" s="11">
        <v>1974</v>
      </c>
      <c r="E7" s="11">
        <v>1975</v>
      </c>
      <c r="F7" s="11">
        <v>1976</v>
      </c>
      <c r="G7" s="11">
        <v>1977</v>
      </c>
      <c r="H7" s="11">
        <v>1978</v>
      </c>
      <c r="I7" s="11">
        <v>1979</v>
      </c>
      <c r="J7" s="11">
        <v>1980</v>
      </c>
      <c r="K7" s="11">
        <v>1981</v>
      </c>
      <c r="L7" s="11">
        <v>1982</v>
      </c>
      <c r="M7" s="11">
        <v>1983</v>
      </c>
      <c r="N7" s="11">
        <v>1984</v>
      </c>
      <c r="O7" s="11">
        <v>1985</v>
      </c>
      <c r="P7" s="11">
        <v>1986</v>
      </c>
      <c r="Q7" s="11">
        <v>1987</v>
      </c>
      <c r="R7" s="11">
        <v>1988</v>
      </c>
      <c r="S7" s="11">
        <v>1989</v>
      </c>
      <c r="T7" s="11">
        <v>1990</v>
      </c>
      <c r="U7" s="11">
        <v>1991</v>
      </c>
      <c r="V7" s="11">
        <v>1992</v>
      </c>
      <c r="W7" s="11">
        <v>1993</v>
      </c>
      <c r="X7" s="11">
        <v>1994</v>
      </c>
      <c r="Y7" s="11">
        <v>1995</v>
      </c>
      <c r="Z7" s="11">
        <v>1996</v>
      </c>
      <c r="AA7" s="12">
        <v>1997</v>
      </c>
      <c r="AB7" s="13" t="s">
        <v>3</v>
      </c>
      <c r="AC7" s="13" t="s">
        <v>4</v>
      </c>
      <c r="AD7" s="13" t="s">
        <v>5</v>
      </c>
      <c r="AF7" s="2"/>
    </row>
    <row r="8" spans="1:31" ht="22.5" customHeight="1">
      <c r="A8" s="14" t="s">
        <v>6</v>
      </c>
      <c r="B8" s="15">
        <f>B9</f>
        <v>2.2</v>
      </c>
      <c r="C8" s="15">
        <f aca="true" t="shared" si="0" ref="C8:I8">C9</f>
        <v>5.7</v>
      </c>
      <c r="D8" s="15">
        <f t="shared" si="0"/>
        <v>2.8</v>
      </c>
      <c r="E8" s="15">
        <f t="shared" si="0"/>
        <v>8.6</v>
      </c>
      <c r="F8" s="15">
        <f t="shared" si="0"/>
        <v>2.8</v>
      </c>
      <c r="G8" s="15">
        <f t="shared" si="0"/>
        <v>3.5</v>
      </c>
      <c r="H8" s="15">
        <f t="shared" si="0"/>
        <v>12.3</v>
      </c>
      <c r="I8" s="15">
        <f t="shared" si="0"/>
        <v>53.7</v>
      </c>
      <c r="J8" s="15">
        <f>J9</f>
        <v>66.5</v>
      </c>
      <c r="K8" s="15">
        <f aca="true" t="shared" si="1" ref="K8:S8">K9</f>
        <v>122.4</v>
      </c>
      <c r="L8" s="15">
        <f t="shared" si="1"/>
        <v>272.3</v>
      </c>
      <c r="M8" s="15">
        <f t="shared" si="1"/>
        <v>484.7</v>
      </c>
      <c r="N8" s="15">
        <f t="shared" si="1"/>
        <v>511</v>
      </c>
      <c r="O8" s="15">
        <f t="shared" si="1"/>
        <v>530.5</v>
      </c>
      <c r="P8" s="15">
        <f t="shared" si="1"/>
        <v>601.9</v>
      </c>
      <c r="Q8" s="15">
        <f t="shared" si="1"/>
        <v>560.2</v>
      </c>
      <c r="R8" s="15">
        <f t="shared" si="1"/>
        <v>834.8</v>
      </c>
      <c r="S8" s="15">
        <f t="shared" si="1"/>
        <v>1294.4</v>
      </c>
      <c r="T8" s="15">
        <v>2363.4</v>
      </c>
      <c r="U8" s="15">
        <v>2022.2</v>
      </c>
      <c r="V8" s="15">
        <f aca="true" t="shared" si="2" ref="V8:AA8">SUM(V9)</f>
        <v>3303.1</v>
      </c>
      <c r="W8" s="15">
        <f t="shared" si="2"/>
        <v>5668.2</v>
      </c>
      <c r="X8" s="15">
        <f t="shared" si="2"/>
        <v>9048.8</v>
      </c>
      <c r="Y8" s="15">
        <f t="shared" si="2"/>
        <v>6094.2</v>
      </c>
      <c r="Z8" s="15">
        <f t="shared" si="2"/>
        <v>8113</v>
      </c>
      <c r="AA8" s="15">
        <f t="shared" si="2"/>
        <v>8211.7</v>
      </c>
      <c r="AB8" s="16">
        <f>SUM(AB9)</f>
        <v>8724.4</v>
      </c>
      <c r="AC8" s="16">
        <f>SUM(AC9)</f>
        <v>7746.8</v>
      </c>
      <c r="AD8" s="17">
        <v>11952.7</v>
      </c>
      <c r="AE8" s="2"/>
    </row>
    <row r="9" spans="1:31" ht="22.5" customHeight="1">
      <c r="A9" s="18" t="s">
        <v>7</v>
      </c>
      <c r="B9" s="19">
        <v>2.2</v>
      </c>
      <c r="C9" s="19">
        <v>5.7</v>
      </c>
      <c r="D9" s="19">
        <v>2.8</v>
      </c>
      <c r="E9" s="19">
        <v>8.6</v>
      </c>
      <c r="F9" s="19">
        <v>2.8</v>
      </c>
      <c r="G9" s="19">
        <v>3.5</v>
      </c>
      <c r="H9" s="19">
        <v>12.3</v>
      </c>
      <c r="I9" s="19">
        <v>53.7</v>
      </c>
      <c r="J9" s="19">
        <v>66.5</v>
      </c>
      <c r="K9" s="19">
        <v>122.4</v>
      </c>
      <c r="L9" s="19">
        <v>272.3</v>
      </c>
      <c r="M9" s="19">
        <v>484.7</v>
      </c>
      <c r="N9" s="19">
        <v>511</v>
      </c>
      <c r="O9" s="19">
        <v>530.5</v>
      </c>
      <c r="P9" s="19">
        <v>601.9</v>
      </c>
      <c r="Q9" s="19">
        <v>560.2</v>
      </c>
      <c r="R9" s="19">
        <v>834.8</v>
      </c>
      <c r="S9" s="19">
        <v>1294.4</v>
      </c>
      <c r="T9" s="19">
        <v>2363.4</v>
      </c>
      <c r="U9" s="19">
        <v>2022.2</v>
      </c>
      <c r="V9" s="19">
        <v>3303.1</v>
      </c>
      <c r="W9" s="19">
        <v>5668.2</v>
      </c>
      <c r="X9" s="19">
        <v>9048.8</v>
      </c>
      <c r="Y9" s="19">
        <v>6094.2</v>
      </c>
      <c r="Z9" s="19">
        <v>8113</v>
      </c>
      <c r="AA9" s="20">
        <v>8211.7</v>
      </c>
      <c r="AB9" s="21">
        <v>8724.4</v>
      </c>
      <c r="AC9" s="22">
        <v>7746.8</v>
      </c>
      <c r="AD9" s="22">
        <v>11952.7</v>
      </c>
      <c r="AE9" s="2"/>
    </row>
    <row r="10" spans="1:31" ht="22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21"/>
      <c r="AC10" s="22"/>
      <c r="AD10" s="22"/>
      <c r="AE10" s="2"/>
    </row>
    <row r="11" spans="1:31" ht="22.5" customHeight="1">
      <c r="A11" s="14" t="s">
        <v>8</v>
      </c>
      <c r="B11" s="15">
        <f>B12+B16</f>
        <v>8.5</v>
      </c>
      <c r="C11" s="15">
        <f aca="true" t="shared" si="3" ref="C11:I11">C12+C16</f>
        <v>8.7</v>
      </c>
      <c r="D11" s="15">
        <f t="shared" si="3"/>
        <v>19.1</v>
      </c>
      <c r="E11" s="15">
        <f t="shared" si="3"/>
        <v>54.8</v>
      </c>
      <c r="F11" s="15">
        <f t="shared" si="3"/>
        <v>59</v>
      </c>
      <c r="G11" s="15">
        <f t="shared" si="3"/>
        <v>82.4</v>
      </c>
      <c r="H11" s="15">
        <f t="shared" si="3"/>
        <v>110.7</v>
      </c>
      <c r="I11" s="15">
        <f t="shared" si="3"/>
        <v>117.3</v>
      </c>
      <c r="J11" s="15">
        <f>J12+J16</f>
        <v>219.6</v>
      </c>
      <c r="K11" s="15">
        <f aca="true" t="shared" si="4" ref="K11:S11">K12+K16</f>
        <v>328</v>
      </c>
      <c r="L11" s="15">
        <f t="shared" si="4"/>
        <v>691.3</v>
      </c>
      <c r="M11" s="15">
        <f t="shared" si="4"/>
        <v>793.7</v>
      </c>
      <c r="N11" s="15">
        <f t="shared" si="4"/>
        <v>970.6</v>
      </c>
      <c r="O11" s="15">
        <f t="shared" si="4"/>
        <v>1318.2</v>
      </c>
      <c r="P11" s="15">
        <f t="shared" si="4"/>
        <v>1739.7</v>
      </c>
      <c r="Q11" s="15">
        <f t="shared" si="4"/>
        <v>2822.8</v>
      </c>
      <c r="R11" s="15">
        <f t="shared" si="4"/>
        <v>3982.8</v>
      </c>
      <c r="S11" s="15">
        <f t="shared" si="4"/>
        <v>2514.8999999999996</v>
      </c>
      <c r="T11" s="15">
        <f>T12+T16</f>
        <v>3954.4</v>
      </c>
      <c r="U11" s="15">
        <f>U12+U16</f>
        <v>5046.2</v>
      </c>
      <c r="V11" s="15">
        <f aca="true" t="shared" si="5" ref="V11:AA11">SUM(V12)</f>
        <v>8027.900000000001</v>
      </c>
      <c r="W11" s="15">
        <f t="shared" si="5"/>
        <v>13527.6</v>
      </c>
      <c r="X11" s="15">
        <f t="shared" si="5"/>
        <v>11315.8</v>
      </c>
      <c r="Y11" s="15">
        <f t="shared" si="5"/>
        <v>11762.1</v>
      </c>
      <c r="Z11" s="15">
        <f t="shared" si="5"/>
        <v>16300.300000000001</v>
      </c>
      <c r="AA11" s="15">
        <f t="shared" si="5"/>
        <v>20472</v>
      </c>
      <c r="AB11" s="16">
        <f>SUM(AB12,AB16,AB18)</f>
        <v>26286.000000000004</v>
      </c>
      <c r="AC11" s="16">
        <f>SUM(AC12,AC16,AC18)</f>
        <v>38360.7</v>
      </c>
      <c r="AD11" s="16">
        <v>29292.6</v>
      </c>
      <c r="AE11" s="2"/>
    </row>
    <row r="12" spans="1:31" ht="22.5" customHeight="1">
      <c r="A12" s="14" t="s">
        <v>9</v>
      </c>
      <c r="B12" s="15">
        <f>B13</f>
        <v>8.5</v>
      </c>
      <c r="C12" s="15">
        <f aca="true" t="shared" si="6" ref="C12:I12">C13</f>
        <v>8.7</v>
      </c>
      <c r="D12" s="15">
        <f t="shared" si="6"/>
        <v>19.1</v>
      </c>
      <c r="E12" s="15">
        <f t="shared" si="6"/>
        <v>54.8</v>
      </c>
      <c r="F12" s="15">
        <f t="shared" si="6"/>
        <v>59</v>
      </c>
      <c r="G12" s="15">
        <f t="shared" si="6"/>
        <v>82.4</v>
      </c>
      <c r="H12" s="15">
        <f t="shared" si="6"/>
        <v>110.7</v>
      </c>
      <c r="I12" s="15">
        <f t="shared" si="6"/>
        <v>117.3</v>
      </c>
      <c r="J12" s="15">
        <f>J13</f>
        <v>219.6</v>
      </c>
      <c r="K12" s="15">
        <f aca="true" t="shared" si="7" ref="K12:S12">K13</f>
        <v>328</v>
      </c>
      <c r="L12" s="15">
        <f t="shared" si="7"/>
        <v>691.3</v>
      </c>
      <c r="M12" s="15">
        <f t="shared" si="7"/>
        <v>793.7</v>
      </c>
      <c r="N12" s="15">
        <f t="shared" si="7"/>
        <v>970.6</v>
      </c>
      <c r="O12" s="15">
        <f t="shared" si="7"/>
        <v>1318.2</v>
      </c>
      <c r="P12" s="15">
        <f t="shared" si="7"/>
        <v>1739.7</v>
      </c>
      <c r="Q12" s="15">
        <f t="shared" si="7"/>
        <v>2822.8</v>
      </c>
      <c r="R12" s="15">
        <f t="shared" si="7"/>
        <v>3982.8</v>
      </c>
      <c r="S12" s="15">
        <f t="shared" si="7"/>
        <v>2505.2</v>
      </c>
      <c r="T12" s="15">
        <f>T13</f>
        <v>3946.5</v>
      </c>
      <c r="U12" s="15">
        <f>U13</f>
        <v>5007</v>
      </c>
      <c r="V12" s="15">
        <f aca="true" t="shared" si="8" ref="V12:AA12">SUM(V13:V16)</f>
        <v>8027.900000000001</v>
      </c>
      <c r="W12" s="15">
        <f t="shared" si="8"/>
        <v>13527.6</v>
      </c>
      <c r="X12" s="15">
        <f t="shared" si="8"/>
        <v>11315.8</v>
      </c>
      <c r="Y12" s="15">
        <f t="shared" si="8"/>
        <v>11762.1</v>
      </c>
      <c r="Z12" s="15">
        <f t="shared" si="8"/>
        <v>16300.300000000001</v>
      </c>
      <c r="AA12" s="15">
        <f t="shared" si="8"/>
        <v>20472</v>
      </c>
      <c r="AB12" s="16">
        <f>SUM(AB13:AB15)</f>
        <v>24788.600000000002</v>
      </c>
      <c r="AC12" s="16">
        <f>SUM(AC13:AC15)</f>
        <v>24709.3</v>
      </c>
      <c r="AD12" s="17">
        <v>26594.2</v>
      </c>
      <c r="AE12" s="2"/>
    </row>
    <row r="13" spans="1:31" ht="22.5" customHeight="1">
      <c r="A13" s="18" t="s">
        <v>10</v>
      </c>
      <c r="B13" s="19">
        <v>8.5</v>
      </c>
      <c r="C13" s="19">
        <v>8.7</v>
      </c>
      <c r="D13" s="19">
        <v>19.1</v>
      </c>
      <c r="E13" s="19">
        <v>54.8</v>
      </c>
      <c r="F13" s="19">
        <v>59</v>
      </c>
      <c r="G13" s="19">
        <v>82.4</v>
      </c>
      <c r="H13" s="19">
        <v>110.7</v>
      </c>
      <c r="I13" s="19">
        <v>117.3</v>
      </c>
      <c r="J13" s="19">
        <v>219.6</v>
      </c>
      <c r="K13" s="19">
        <v>328</v>
      </c>
      <c r="L13" s="19">
        <v>691.3</v>
      </c>
      <c r="M13" s="19">
        <v>793.7</v>
      </c>
      <c r="N13" s="19">
        <v>970.6</v>
      </c>
      <c r="O13" s="19">
        <v>1318.2</v>
      </c>
      <c r="P13" s="19">
        <v>1739.7</v>
      </c>
      <c r="Q13" s="19">
        <v>2822.8</v>
      </c>
      <c r="R13" s="19">
        <v>3982.8</v>
      </c>
      <c r="S13" s="19">
        <v>2505.2</v>
      </c>
      <c r="T13" s="19">
        <v>3946.5</v>
      </c>
      <c r="U13" s="19">
        <v>5007</v>
      </c>
      <c r="V13" s="19">
        <v>7863.6</v>
      </c>
      <c r="W13" s="19">
        <v>12886.1</v>
      </c>
      <c r="X13" s="19">
        <v>11138.8</v>
      </c>
      <c r="Y13" s="19">
        <v>11057.2</v>
      </c>
      <c r="Z13" s="19">
        <v>15267.6</v>
      </c>
      <c r="AA13" s="20">
        <v>19370.7</v>
      </c>
      <c r="AB13" s="21">
        <v>24597.4</v>
      </c>
      <c r="AC13" s="22">
        <v>24610.6</v>
      </c>
      <c r="AD13" s="22">
        <v>26594.2</v>
      </c>
      <c r="AE13" s="2"/>
    </row>
    <row r="14" spans="1:31" ht="22.5" customHeight="1">
      <c r="A14" s="18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>
        <v>164.3</v>
      </c>
      <c r="W14" s="19">
        <v>216.8</v>
      </c>
      <c r="X14" s="19">
        <v>154.1</v>
      </c>
      <c r="Y14" s="19">
        <v>0</v>
      </c>
      <c r="Z14" s="19">
        <v>111.3</v>
      </c>
      <c r="AA14" s="20">
        <v>141</v>
      </c>
      <c r="AB14" s="21">
        <v>191.2</v>
      </c>
      <c r="AC14" s="22">
        <v>73.9</v>
      </c>
      <c r="AD14" s="22">
        <v>0</v>
      </c>
      <c r="AE14" s="2"/>
    </row>
    <row r="15" spans="1:31" ht="22.5" customHeight="1">
      <c r="A15" s="18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>
        <v>0</v>
      </c>
      <c r="W15" s="19">
        <v>424.7</v>
      </c>
      <c r="X15" s="19">
        <v>22.9</v>
      </c>
      <c r="Y15" s="19">
        <v>0</v>
      </c>
      <c r="Z15" s="19">
        <v>12.7</v>
      </c>
      <c r="AA15" s="20">
        <v>252.6</v>
      </c>
      <c r="AB15" s="21">
        <v>0</v>
      </c>
      <c r="AC15" s="22">
        <v>24.8</v>
      </c>
      <c r="AD15" s="22">
        <v>0</v>
      </c>
      <c r="AE15" s="2"/>
    </row>
    <row r="16" spans="1:31" ht="22.5" customHeight="1">
      <c r="A16" s="14" t="s">
        <v>13</v>
      </c>
      <c r="B16" s="15"/>
      <c r="C16" s="15"/>
      <c r="D16" s="15"/>
      <c r="E16" s="15"/>
      <c r="F16" s="15"/>
      <c r="G16" s="15"/>
      <c r="H16" s="15"/>
      <c r="I16" s="15"/>
      <c r="J16" s="15">
        <f>SUM(J17:J18)</f>
        <v>0</v>
      </c>
      <c r="K16" s="15">
        <f aca="true" t="shared" si="9" ref="K16:S16">SUM(K17:K18)</f>
        <v>0</v>
      </c>
      <c r="L16" s="15">
        <f t="shared" si="9"/>
        <v>0</v>
      </c>
      <c r="M16" s="15">
        <f t="shared" si="9"/>
        <v>0</v>
      </c>
      <c r="N16" s="15">
        <f t="shared" si="9"/>
        <v>0</v>
      </c>
      <c r="O16" s="15">
        <f t="shared" si="9"/>
        <v>0</v>
      </c>
      <c r="P16" s="15">
        <f t="shared" si="9"/>
        <v>0</v>
      </c>
      <c r="Q16" s="15">
        <f t="shared" si="9"/>
        <v>0</v>
      </c>
      <c r="R16" s="15">
        <f t="shared" si="9"/>
        <v>0</v>
      </c>
      <c r="S16" s="15">
        <f t="shared" si="9"/>
        <v>9.7</v>
      </c>
      <c r="T16" s="15">
        <f>SUM(T17:T18)</f>
        <v>7.9</v>
      </c>
      <c r="U16" s="15">
        <f>SUM(U17:U18)</f>
        <v>39.2</v>
      </c>
      <c r="V16" s="15">
        <f>SUM(V17)</f>
        <v>0</v>
      </c>
      <c r="W16" s="15">
        <f>SUM(W17)</f>
        <v>0</v>
      </c>
      <c r="X16" s="15">
        <f>SUM(X17)</f>
        <v>0</v>
      </c>
      <c r="Y16" s="15">
        <f>SUM(Y17)</f>
        <v>704.9</v>
      </c>
      <c r="Z16" s="15">
        <f>SUM(Z17)</f>
        <v>908.7</v>
      </c>
      <c r="AA16" s="15">
        <f>SUM(AA17+AA18)</f>
        <v>707.7</v>
      </c>
      <c r="AB16" s="16">
        <v>1497.4</v>
      </c>
      <c r="AC16" s="15">
        <f>SUM(AC17+AC18)</f>
        <v>6825.7</v>
      </c>
      <c r="AD16" s="17">
        <v>2698.4</v>
      </c>
      <c r="AE16" s="2"/>
    </row>
    <row r="17" spans="1:31" ht="22.5" customHeight="1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v>0</v>
      </c>
      <c r="W17" s="19">
        <v>0</v>
      </c>
      <c r="X17" s="19">
        <v>0</v>
      </c>
      <c r="Y17" s="19">
        <v>704.9</v>
      </c>
      <c r="Z17" s="19">
        <v>908.7</v>
      </c>
      <c r="AA17" s="20">
        <v>707.7</v>
      </c>
      <c r="AB17" s="21">
        <v>1497.4</v>
      </c>
      <c r="AC17" s="22">
        <v>0</v>
      </c>
      <c r="AD17" s="22">
        <v>2699</v>
      </c>
      <c r="AE17" s="2"/>
    </row>
    <row r="18" spans="1:31" ht="22.5" customHeight="1">
      <c r="A18" s="18" t="s">
        <v>15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9.7</v>
      </c>
      <c r="T18" s="19">
        <v>7.9</v>
      </c>
      <c r="U18" s="19">
        <v>39.2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20">
        <v>0</v>
      </c>
      <c r="AB18" s="21">
        <v>0</v>
      </c>
      <c r="AC18" s="22">
        <v>6825.7</v>
      </c>
      <c r="AD18" s="22">
        <v>5788.7</v>
      </c>
      <c r="AE18" s="2"/>
    </row>
    <row r="19" spans="1:31" ht="22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 t="s">
        <v>16</v>
      </c>
      <c r="Z19" s="19"/>
      <c r="AA19" s="20"/>
      <c r="AB19" s="21"/>
      <c r="AC19" s="22"/>
      <c r="AD19" s="22"/>
      <c r="AE19" s="2"/>
    </row>
    <row r="20" spans="1:31" ht="22.5" customHeight="1">
      <c r="A20" s="14" t="s">
        <v>17</v>
      </c>
      <c r="B20" s="15">
        <f>B21+B22</f>
        <v>0</v>
      </c>
      <c r="C20" s="15">
        <f aca="true" t="shared" si="10" ref="C20:I20">C21+C22</f>
        <v>0</v>
      </c>
      <c r="D20" s="15">
        <f t="shared" si="10"/>
        <v>0</v>
      </c>
      <c r="E20" s="15">
        <f t="shared" si="10"/>
        <v>0</v>
      </c>
      <c r="F20" s="15">
        <f t="shared" si="10"/>
        <v>18.8</v>
      </c>
      <c r="G20" s="15">
        <f t="shared" si="10"/>
        <v>32.4</v>
      </c>
      <c r="H20" s="15">
        <f t="shared" si="10"/>
        <v>29.6</v>
      </c>
      <c r="I20" s="15">
        <f t="shared" si="10"/>
        <v>51.3</v>
      </c>
      <c r="J20" s="15">
        <f>J21+J22</f>
        <v>78.6</v>
      </c>
      <c r="K20" s="15">
        <f aca="true" t="shared" si="11" ref="K20:S20">K21+K22</f>
        <v>102.8</v>
      </c>
      <c r="L20" s="15">
        <f t="shared" si="11"/>
        <v>185.5</v>
      </c>
      <c r="M20" s="15">
        <f t="shared" si="11"/>
        <v>184.5</v>
      </c>
      <c r="N20" s="15">
        <f t="shared" si="11"/>
        <v>116.5</v>
      </c>
      <c r="O20" s="15">
        <f t="shared" si="11"/>
        <v>72.5</v>
      </c>
      <c r="P20" s="15">
        <f t="shared" si="11"/>
        <v>159.3</v>
      </c>
      <c r="Q20" s="15">
        <f t="shared" si="11"/>
        <v>437.8</v>
      </c>
      <c r="R20" s="15">
        <f t="shared" si="11"/>
        <v>800.8</v>
      </c>
      <c r="S20" s="15">
        <f t="shared" si="11"/>
        <v>897</v>
      </c>
      <c r="T20" s="15">
        <f>T21+T22</f>
        <v>1491.6</v>
      </c>
      <c r="U20" s="15">
        <f>U21+U22</f>
        <v>633.3</v>
      </c>
      <c r="V20" s="15">
        <f>SUM(V21,V22)</f>
        <v>279.6</v>
      </c>
      <c r="W20" s="15">
        <f aca="true" t="shared" si="12" ref="W20:AB20">SUM(W21,W22)</f>
        <v>320.3</v>
      </c>
      <c r="X20" s="15">
        <f t="shared" si="12"/>
        <v>276.7</v>
      </c>
      <c r="Y20" s="15">
        <f t="shared" si="12"/>
        <v>4532.5</v>
      </c>
      <c r="Z20" s="15">
        <f t="shared" si="12"/>
        <v>4888.3</v>
      </c>
      <c r="AA20" s="15">
        <f t="shared" si="12"/>
        <v>5940.3</v>
      </c>
      <c r="AB20" s="15">
        <f t="shared" si="12"/>
        <v>9471.5</v>
      </c>
      <c r="AC20" s="16">
        <f>SUM(AC21:AC22)</f>
        <v>6837.6</v>
      </c>
      <c r="AD20" s="17">
        <v>5788.6</v>
      </c>
      <c r="AE20" s="2"/>
    </row>
    <row r="21" spans="1:31" ht="22.5" customHeight="1">
      <c r="A21" s="18" t="s">
        <v>18</v>
      </c>
      <c r="B21" s="19">
        <v>0</v>
      </c>
      <c r="C21" s="19">
        <v>0</v>
      </c>
      <c r="D21" s="19">
        <v>0</v>
      </c>
      <c r="E21" s="19">
        <v>0</v>
      </c>
      <c r="F21" s="19">
        <v>18.8</v>
      </c>
      <c r="G21" s="19">
        <v>32.4</v>
      </c>
      <c r="H21" s="19">
        <v>29.6</v>
      </c>
      <c r="I21" s="19">
        <v>51.3</v>
      </c>
      <c r="J21" s="19">
        <v>78.6</v>
      </c>
      <c r="K21" s="19">
        <v>102.8</v>
      </c>
      <c r="L21" s="19">
        <v>185.5</v>
      </c>
      <c r="M21" s="19">
        <v>184.5</v>
      </c>
      <c r="N21" s="19">
        <v>116.5</v>
      </c>
      <c r="O21" s="19">
        <v>72.5</v>
      </c>
      <c r="P21" s="19">
        <v>159.3</v>
      </c>
      <c r="Q21" s="19">
        <v>437.8</v>
      </c>
      <c r="R21" s="19">
        <v>800.8</v>
      </c>
      <c r="S21" s="19">
        <v>897</v>
      </c>
      <c r="T21" s="19">
        <v>1491.6</v>
      </c>
      <c r="U21" s="19">
        <v>633.3</v>
      </c>
      <c r="V21" s="19">
        <v>279.6</v>
      </c>
      <c r="W21" s="19">
        <v>320.3</v>
      </c>
      <c r="X21" s="19">
        <v>276.7</v>
      </c>
      <c r="Y21" s="19">
        <v>267.9</v>
      </c>
      <c r="Z21" s="19">
        <v>206.5</v>
      </c>
      <c r="AA21" s="20">
        <v>121.1</v>
      </c>
      <c r="AB21" s="21">
        <v>277.1</v>
      </c>
      <c r="AC21" s="22">
        <v>11.6</v>
      </c>
      <c r="AD21" s="22">
        <v>0</v>
      </c>
      <c r="AE21" s="2"/>
    </row>
    <row r="22" spans="1:31" ht="22.5" customHeight="1">
      <c r="A22" s="18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v>0</v>
      </c>
      <c r="W22" s="19">
        <v>0</v>
      </c>
      <c r="X22" s="19">
        <v>0</v>
      </c>
      <c r="Y22" s="19">
        <v>4264.6</v>
      </c>
      <c r="Z22" s="19">
        <v>4681.8</v>
      </c>
      <c r="AA22" s="20">
        <v>5819.2</v>
      </c>
      <c r="AB22" s="21">
        <v>9194.4</v>
      </c>
      <c r="AC22" s="22">
        <v>6826</v>
      </c>
      <c r="AD22" s="22">
        <v>5789</v>
      </c>
      <c r="AE22" s="2"/>
    </row>
    <row r="23" spans="1:31" ht="22.5" customHeight="1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15"/>
      <c r="AB23" s="21"/>
      <c r="AC23" s="21"/>
      <c r="AD23" s="22"/>
      <c r="AE23" s="2"/>
    </row>
    <row r="24" spans="1:31" ht="22.5" customHeight="1">
      <c r="A24" s="14" t="s">
        <v>20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f aca="true" t="shared" si="13" ref="V24:AD24">SUM(V25)</f>
        <v>118.2</v>
      </c>
      <c r="W24" s="15">
        <f t="shared" si="13"/>
        <v>115.6</v>
      </c>
      <c r="X24" s="15">
        <f t="shared" si="13"/>
        <v>106.4</v>
      </c>
      <c r="Y24" s="15">
        <f t="shared" si="13"/>
        <v>85.6</v>
      </c>
      <c r="Z24" s="15">
        <f t="shared" si="13"/>
        <v>84.5</v>
      </c>
      <c r="AA24" s="15">
        <f t="shared" si="13"/>
        <v>43</v>
      </c>
      <c r="AB24" s="15">
        <f t="shared" si="13"/>
        <v>4597.2</v>
      </c>
      <c r="AC24" s="15">
        <f t="shared" si="13"/>
        <v>253.4</v>
      </c>
      <c r="AD24" s="15">
        <f t="shared" si="13"/>
        <v>0</v>
      </c>
      <c r="AE24" s="2"/>
    </row>
    <row r="25" spans="1:31" ht="22.5" customHeight="1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v>118.2</v>
      </c>
      <c r="W25" s="19">
        <v>115.6</v>
      </c>
      <c r="X25" s="19">
        <v>106.4</v>
      </c>
      <c r="Y25" s="19">
        <v>85.6</v>
      </c>
      <c r="Z25" s="19">
        <v>84.5</v>
      </c>
      <c r="AA25" s="20">
        <v>43</v>
      </c>
      <c r="AB25" s="21">
        <v>4597.2</v>
      </c>
      <c r="AC25" s="22">
        <v>253.4</v>
      </c>
      <c r="AD25" s="22">
        <v>0</v>
      </c>
      <c r="AE25" s="2"/>
    </row>
    <row r="26" spans="1:31" ht="22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21"/>
      <c r="AC26" s="22"/>
      <c r="AD26" s="22"/>
      <c r="AE26" s="2"/>
    </row>
    <row r="27" spans="1:31" ht="22.5" customHeight="1">
      <c r="A27" s="14" t="s">
        <v>22</v>
      </c>
      <c r="B27" s="15">
        <f aca="true" t="shared" si="14" ref="B27:I27">SUM(B28:B31)</f>
        <v>0</v>
      </c>
      <c r="C27" s="15">
        <f t="shared" si="14"/>
        <v>0</v>
      </c>
      <c r="D27" s="15">
        <f t="shared" si="14"/>
        <v>0</v>
      </c>
      <c r="E27" s="15">
        <f t="shared" si="14"/>
        <v>0</v>
      </c>
      <c r="F27" s="15">
        <f t="shared" si="14"/>
        <v>0</v>
      </c>
      <c r="G27" s="15">
        <f t="shared" si="14"/>
        <v>0.4</v>
      </c>
      <c r="H27" s="15">
        <f t="shared" si="14"/>
        <v>0.7</v>
      </c>
      <c r="I27" s="15">
        <f t="shared" si="14"/>
        <v>0.6</v>
      </c>
      <c r="J27" s="15">
        <f>SUM(J28:J31)</f>
        <v>1.8</v>
      </c>
      <c r="K27" s="15">
        <f aca="true" t="shared" si="15" ref="K27:U27">SUM(K28:K31)</f>
        <v>14.6</v>
      </c>
      <c r="L27" s="15">
        <f t="shared" si="15"/>
        <v>4.699999999999999</v>
      </c>
      <c r="M27" s="15">
        <f t="shared" si="15"/>
        <v>29</v>
      </c>
      <c r="N27" s="15">
        <f t="shared" si="15"/>
        <v>7.6</v>
      </c>
      <c r="O27" s="15">
        <f t="shared" si="15"/>
        <v>12.2</v>
      </c>
      <c r="P27" s="15">
        <f t="shared" si="15"/>
        <v>1.1</v>
      </c>
      <c r="Q27" s="15">
        <f t="shared" si="15"/>
        <v>88.5</v>
      </c>
      <c r="R27" s="15">
        <f t="shared" si="15"/>
        <v>257.9</v>
      </c>
      <c r="S27" s="15">
        <f t="shared" si="15"/>
        <v>560.8</v>
      </c>
      <c r="T27" s="15">
        <f t="shared" si="15"/>
        <v>144.2</v>
      </c>
      <c r="U27" s="15">
        <f t="shared" si="15"/>
        <v>258.1</v>
      </c>
      <c r="V27" s="15">
        <f>SUM(V28:V31)</f>
        <v>1140.4</v>
      </c>
      <c r="W27" s="15">
        <f aca="true" t="shared" si="16" ref="W27:AD27">SUM(W28:W31)</f>
        <v>772.4</v>
      </c>
      <c r="X27" s="15">
        <f t="shared" si="16"/>
        <v>2249</v>
      </c>
      <c r="Y27" s="15">
        <f t="shared" si="16"/>
        <v>2364.8</v>
      </c>
      <c r="Z27" s="15">
        <f t="shared" si="16"/>
        <v>2885.3</v>
      </c>
      <c r="AA27" s="15">
        <f t="shared" si="16"/>
        <v>2778</v>
      </c>
      <c r="AB27" s="15">
        <f t="shared" si="16"/>
        <v>4472.3</v>
      </c>
      <c r="AC27" s="15">
        <f t="shared" si="16"/>
        <v>253.4</v>
      </c>
      <c r="AD27" s="15">
        <f t="shared" si="16"/>
        <v>232.6</v>
      </c>
      <c r="AE27" s="2"/>
    </row>
    <row r="28" spans="1:31" ht="22.5" customHeight="1">
      <c r="A28" s="18" t="s">
        <v>23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84.3</v>
      </c>
      <c r="Y28" s="19"/>
      <c r="Z28" s="19"/>
      <c r="AA28" s="20">
        <v>0</v>
      </c>
      <c r="AB28" s="21">
        <v>0</v>
      </c>
      <c r="AC28" s="22">
        <v>0</v>
      </c>
      <c r="AD28" s="22">
        <v>0</v>
      </c>
      <c r="AE28" s="2"/>
    </row>
    <row r="29" spans="1:31" ht="22.5" customHeight="1">
      <c r="A29" s="18" t="s">
        <v>24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0.4</v>
      </c>
      <c r="H29" s="19">
        <v>0.7</v>
      </c>
      <c r="I29" s="19">
        <v>0.6</v>
      </c>
      <c r="J29" s="19">
        <v>1.8</v>
      </c>
      <c r="K29" s="19">
        <v>11.5</v>
      </c>
      <c r="L29" s="19">
        <v>1.9</v>
      </c>
      <c r="M29" s="19">
        <v>26.5</v>
      </c>
      <c r="N29" s="19">
        <v>7</v>
      </c>
      <c r="O29" s="19">
        <v>12.2</v>
      </c>
      <c r="P29" s="19">
        <v>1.1</v>
      </c>
      <c r="Q29" s="19">
        <v>59.8</v>
      </c>
      <c r="R29" s="19">
        <v>221.9</v>
      </c>
      <c r="S29" s="19">
        <v>560.8</v>
      </c>
      <c r="T29" s="19">
        <v>144.2</v>
      </c>
      <c r="U29" s="19">
        <v>216.6</v>
      </c>
      <c r="V29" s="19">
        <v>1077.5</v>
      </c>
      <c r="W29" s="19">
        <v>772.4</v>
      </c>
      <c r="X29" s="19">
        <v>2164.7</v>
      </c>
      <c r="Y29" s="19">
        <v>2364.8</v>
      </c>
      <c r="Z29" s="19">
        <v>2885.3</v>
      </c>
      <c r="AA29" s="20">
        <v>2778</v>
      </c>
      <c r="AB29" s="21">
        <v>4472.3</v>
      </c>
      <c r="AC29" s="22">
        <v>253.4</v>
      </c>
      <c r="AD29" s="22">
        <v>232.6</v>
      </c>
      <c r="AE29" s="2"/>
    </row>
    <row r="30" spans="1:31" ht="22.5" customHeight="1">
      <c r="A30" s="18" t="s">
        <v>25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3.1</v>
      </c>
      <c r="L30" s="19">
        <v>2.8</v>
      </c>
      <c r="M30" s="19">
        <v>2.5</v>
      </c>
      <c r="N30" s="19">
        <v>0.6</v>
      </c>
      <c r="O30" s="19">
        <v>0</v>
      </c>
      <c r="P30" s="19">
        <v>0</v>
      </c>
      <c r="Q30" s="19">
        <v>28.7</v>
      </c>
      <c r="R30" s="19">
        <v>36</v>
      </c>
      <c r="S30" s="19">
        <v>0</v>
      </c>
      <c r="T30" s="19">
        <v>0</v>
      </c>
      <c r="U30" s="19">
        <v>25.9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24" t="s">
        <v>26</v>
      </c>
      <c r="AB30" s="21">
        <v>0</v>
      </c>
      <c r="AC30" s="22">
        <v>0</v>
      </c>
      <c r="AD30" s="22">
        <v>0</v>
      </c>
      <c r="AE30" s="2"/>
    </row>
    <row r="31" spans="1:31" ht="22.5" customHeight="1">
      <c r="A31" s="18" t="s">
        <v>27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15.6</v>
      </c>
      <c r="V31" s="19">
        <v>62.9</v>
      </c>
      <c r="W31" s="19">
        <v>0</v>
      </c>
      <c r="X31" s="19">
        <v>0</v>
      </c>
      <c r="Y31" s="19">
        <v>0</v>
      </c>
      <c r="Z31" s="19">
        <v>0</v>
      </c>
      <c r="AA31" s="24" t="s">
        <v>26</v>
      </c>
      <c r="AB31" s="21">
        <v>0</v>
      </c>
      <c r="AC31" s="22">
        <v>0</v>
      </c>
      <c r="AD31" s="22">
        <v>0</v>
      </c>
      <c r="AE31" s="2"/>
    </row>
    <row r="32" spans="1:31" ht="22.5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21"/>
      <c r="AC32" s="22"/>
      <c r="AD32" s="22"/>
      <c r="AE32" s="2"/>
    </row>
    <row r="33" spans="1:31" ht="22.5" customHeight="1">
      <c r="A33" s="14" t="s">
        <v>28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f>SUM(V34:V36)</f>
        <v>333.7</v>
      </c>
      <c r="W33" s="15">
        <f aca="true" t="shared" si="17" ref="W33:AD33">SUM(W34:W36)</f>
        <v>101.1</v>
      </c>
      <c r="X33" s="15">
        <f t="shared" si="17"/>
        <v>273.8</v>
      </c>
      <c r="Y33" s="15">
        <f t="shared" si="17"/>
        <v>349.5</v>
      </c>
      <c r="Z33" s="15">
        <f t="shared" si="17"/>
        <v>125.8</v>
      </c>
      <c r="AA33" s="15">
        <f t="shared" si="17"/>
        <v>964.6</v>
      </c>
      <c r="AB33" s="15">
        <f t="shared" si="17"/>
        <v>859.2</v>
      </c>
      <c r="AC33" s="15">
        <f t="shared" si="17"/>
        <v>350.8</v>
      </c>
      <c r="AD33" s="15">
        <f t="shared" si="17"/>
        <v>133.5</v>
      </c>
      <c r="AE33" s="2"/>
    </row>
    <row r="34" spans="1:31" ht="22.5" customHeight="1">
      <c r="A34" s="18" t="s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333.7</v>
      </c>
      <c r="W34" s="19">
        <v>101.1</v>
      </c>
      <c r="X34" s="19">
        <v>273.8</v>
      </c>
      <c r="Y34" s="19">
        <v>43.8</v>
      </c>
      <c r="Z34" s="19">
        <v>114.6</v>
      </c>
      <c r="AA34" s="20">
        <v>537.1</v>
      </c>
      <c r="AB34" s="21">
        <v>350</v>
      </c>
      <c r="AC34" s="22">
        <v>185.4</v>
      </c>
      <c r="AD34" s="22">
        <v>20</v>
      </c>
      <c r="AE34" s="2"/>
    </row>
    <row r="35" spans="1:31" ht="22.5" customHeight="1">
      <c r="A35" s="18" t="s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0</v>
      </c>
      <c r="W35" s="19">
        <v>0</v>
      </c>
      <c r="X35" s="19">
        <v>0</v>
      </c>
      <c r="Y35" s="19">
        <v>305.7</v>
      </c>
      <c r="Z35" s="19">
        <v>11.2</v>
      </c>
      <c r="AA35" s="20">
        <v>427.5</v>
      </c>
      <c r="AB35" s="21">
        <v>509.2</v>
      </c>
      <c r="AC35" s="22">
        <v>165.4</v>
      </c>
      <c r="AD35" s="22">
        <v>113.5</v>
      </c>
      <c r="AE35" s="2"/>
    </row>
    <row r="36" spans="1:31" ht="22.5" customHeight="1">
      <c r="A36" s="18" t="s">
        <v>31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1"/>
      <c r="AC36" s="22"/>
      <c r="AD36" s="22"/>
      <c r="AE36" s="2"/>
    </row>
    <row r="37" spans="1:31" ht="22.5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  <c r="AB37" s="21"/>
      <c r="AC37" s="22"/>
      <c r="AD37" s="22"/>
      <c r="AE37" s="2"/>
    </row>
    <row r="38" spans="1:31" ht="22.5" customHeight="1">
      <c r="A38" s="14" t="s">
        <v>32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f>SUM(V39:V40)</f>
        <v>131.5</v>
      </c>
      <c r="W38" s="15">
        <f aca="true" t="shared" si="18" ref="W38:AD38">SUM(W39:W40)</f>
        <v>777.1</v>
      </c>
      <c r="X38" s="15">
        <f t="shared" si="18"/>
        <v>872</v>
      </c>
      <c r="Y38" s="15">
        <f t="shared" si="18"/>
        <v>2112.3</v>
      </c>
      <c r="Z38" s="15">
        <f t="shared" si="18"/>
        <v>2222.4</v>
      </c>
      <c r="AA38" s="15">
        <f t="shared" si="18"/>
        <v>2555.9</v>
      </c>
      <c r="AB38" s="15">
        <f t="shared" si="18"/>
        <v>597.9</v>
      </c>
      <c r="AC38" s="15">
        <f t="shared" si="18"/>
        <v>628.5</v>
      </c>
      <c r="AD38" s="15">
        <f t="shared" si="18"/>
        <v>492.7</v>
      </c>
      <c r="AE38" s="2"/>
    </row>
    <row r="39" spans="1:31" ht="22.5" customHeight="1">
      <c r="A39" s="18" t="s">
        <v>33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>
        <v>0</v>
      </c>
      <c r="W39" s="19">
        <v>0</v>
      </c>
      <c r="X39" s="19">
        <v>0</v>
      </c>
      <c r="Y39" s="19">
        <v>108.6</v>
      </c>
      <c r="Z39" s="19">
        <v>100</v>
      </c>
      <c r="AA39" s="20">
        <v>100</v>
      </c>
      <c r="AB39" s="21">
        <v>536.5</v>
      </c>
      <c r="AC39" s="22">
        <v>567</v>
      </c>
      <c r="AD39" s="22">
        <v>492.7</v>
      </c>
      <c r="AE39" s="2"/>
    </row>
    <row r="40" spans="1:31" ht="22.5" customHeight="1">
      <c r="A40" s="18" t="s">
        <v>34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>
        <v>131.5</v>
      </c>
      <c r="W40" s="19">
        <v>777.1</v>
      </c>
      <c r="X40" s="19">
        <v>872</v>
      </c>
      <c r="Y40" s="19">
        <v>2003.7</v>
      </c>
      <c r="Z40" s="19">
        <v>2122.4</v>
      </c>
      <c r="AA40" s="20">
        <v>2455.9</v>
      </c>
      <c r="AB40" s="21">
        <v>61.4</v>
      </c>
      <c r="AC40" s="22">
        <v>61.5</v>
      </c>
      <c r="AD40" s="22">
        <v>0</v>
      </c>
      <c r="AE40" s="2"/>
    </row>
    <row r="41" spans="1:31" ht="22.5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  <c r="AB41" s="21"/>
      <c r="AC41" s="22"/>
      <c r="AD41" s="22"/>
      <c r="AE41" s="2"/>
    </row>
    <row r="42" spans="1:31" ht="22.5" customHeight="1">
      <c r="A42" s="14" t="s">
        <v>35</v>
      </c>
      <c r="B42" s="15">
        <f>SUM(B43:B46)</f>
        <v>1.6</v>
      </c>
      <c r="C42" s="15">
        <f aca="true" t="shared" si="19" ref="C42:I42">SUM(C43:C46)</f>
        <v>2.2</v>
      </c>
      <c r="D42" s="15">
        <f t="shared" si="19"/>
        <v>7</v>
      </c>
      <c r="E42" s="15">
        <f t="shared" si="19"/>
        <v>11.1</v>
      </c>
      <c r="F42" s="15">
        <f t="shared" si="19"/>
        <v>9.8</v>
      </c>
      <c r="G42" s="15">
        <f t="shared" si="19"/>
        <v>10.9</v>
      </c>
      <c r="H42" s="15">
        <f t="shared" si="19"/>
        <v>14.1</v>
      </c>
      <c r="I42" s="15">
        <f t="shared" si="19"/>
        <v>19</v>
      </c>
      <c r="J42" s="15">
        <f>SUM(J43:J46)</f>
        <v>26</v>
      </c>
      <c r="K42" s="15">
        <f aca="true" t="shared" si="20" ref="K42:S42">SUM(K43:K46)</f>
        <v>37.2</v>
      </c>
      <c r="L42" s="15">
        <f t="shared" si="20"/>
        <v>63.1</v>
      </c>
      <c r="M42" s="15">
        <f t="shared" si="20"/>
        <v>85.4</v>
      </c>
      <c r="N42" s="15">
        <f t="shared" si="20"/>
        <v>131.5</v>
      </c>
      <c r="O42" s="15">
        <f t="shared" si="20"/>
        <v>163.7</v>
      </c>
      <c r="P42" s="15">
        <f t="shared" si="20"/>
        <v>191.8</v>
      </c>
      <c r="Q42" s="15">
        <f t="shared" si="20"/>
        <v>252.6</v>
      </c>
      <c r="R42" s="15">
        <f t="shared" si="20"/>
        <v>471.2</v>
      </c>
      <c r="S42" s="15">
        <f t="shared" si="20"/>
        <v>888.7</v>
      </c>
      <c r="T42" s="15">
        <f>SUM(T43:T46)</f>
        <v>1467</v>
      </c>
      <c r="U42" s="15">
        <f>SUM(U43:U46)</f>
        <v>1284.5</v>
      </c>
      <c r="V42" s="15">
        <f>SUM(V43:V46)</f>
        <v>10309.6</v>
      </c>
      <c r="W42" s="15">
        <f aca="true" t="shared" si="21" ref="W42:AD42">SUM(W43:W46)</f>
        <v>13021.9</v>
      </c>
      <c r="X42" s="15">
        <f t="shared" si="21"/>
        <v>12018.199999999999</v>
      </c>
      <c r="Y42" s="15">
        <f t="shared" si="21"/>
        <v>16514.7</v>
      </c>
      <c r="Z42" s="15">
        <f t="shared" si="21"/>
        <v>22314.699999999997</v>
      </c>
      <c r="AA42" s="15">
        <f t="shared" si="21"/>
        <v>24354.7</v>
      </c>
      <c r="AB42" s="15">
        <f t="shared" si="21"/>
        <v>32517.899999999998</v>
      </c>
      <c r="AC42" s="15">
        <f t="shared" si="21"/>
        <v>33049.4</v>
      </c>
      <c r="AD42" s="15">
        <f t="shared" si="21"/>
        <v>28676.4</v>
      </c>
      <c r="AE42" s="2"/>
    </row>
    <row r="43" spans="1:31" ht="22.5" customHeight="1">
      <c r="A43" s="18" t="s">
        <v>36</v>
      </c>
      <c r="B43" s="19">
        <v>1.6</v>
      </c>
      <c r="C43" s="19">
        <v>2.2</v>
      </c>
      <c r="D43" s="19">
        <v>7</v>
      </c>
      <c r="E43" s="19">
        <v>11.1</v>
      </c>
      <c r="F43" s="19">
        <v>9.8</v>
      </c>
      <c r="G43" s="19">
        <v>10.9</v>
      </c>
      <c r="H43" s="19">
        <v>14.1</v>
      </c>
      <c r="I43" s="19">
        <v>19</v>
      </c>
      <c r="J43" s="19">
        <v>26</v>
      </c>
      <c r="K43" s="19">
        <v>37.2</v>
      </c>
      <c r="L43" s="19">
        <v>63.1</v>
      </c>
      <c r="M43" s="19">
        <v>85.4</v>
      </c>
      <c r="N43" s="19">
        <v>131.5</v>
      </c>
      <c r="O43" s="19">
        <v>163.7</v>
      </c>
      <c r="P43" s="19">
        <v>191.8</v>
      </c>
      <c r="Q43" s="19">
        <v>252.6</v>
      </c>
      <c r="R43" s="19">
        <v>471.2</v>
      </c>
      <c r="S43" s="19">
        <v>888.7</v>
      </c>
      <c r="T43" s="19">
        <v>1467</v>
      </c>
      <c r="U43" s="19">
        <v>1284.5</v>
      </c>
      <c r="V43" s="19">
        <v>2509.5</v>
      </c>
      <c r="W43" s="19">
        <v>2936.1</v>
      </c>
      <c r="X43" s="19">
        <v>3427.5</v>
      </c>
      <c r="Y43" s="19">
        <v>4248.8</v>
      </c>
      <c r="Z43" s="19">
        <v>5321.7</v>
      </c>
      <c r="AA43" s="20">
        <v>8872.9</v>
      </c>
      <c r="AB43" s="21">
        <v>16497.6</v>
      </c>
      <c r="AC43" s="22">
        <v>16334.1</v>
      </c>
      <c r="AD43" s="22">
        <v>13645.2</v>
      </c>
      <c r="AE43" s="2"/>
    </row>
    <row r="44" spans="1:31" ht="22.5" customHeight="1">
      <c r="A44" s="18" t="s">
        <v>37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>
        <v>1024.4</v>
      </c>
      <c r="W44" s="19">
        <v>1101.9</v>
      </c>
      <c r="X44" s="19">
        <v>-663.6</v>
      </c>
      <c r="Y44" s="19">
        <v>-1414.5</v>
      </c>
      <c r="Z44" s="19">
        <v>-1234.7</v>
      </c>
      <c r="AA44" s="20">
        <v>-1915.9</v>
      </c>
      <c r="AB44" s="21">
        <v>5099.8</v>
      </c>
      <c r="AC44" s="22">
        <v>4909.8</v>
      </c>
      <c r="AD44" s="22">
        <v>5554.5</v>
      </c>
      <c r="AE44" s="2"/>
    </row>
    <row r="45" spans="1:31" ht="22.5" customHeight="1">
      <c r="A45" s="18" t="s">
        <v>38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>
        <v>6775.7</v>
      </c>
      <c r="W45" s="19">
        <v>7927.5</v>
      </c>
      <c r="X45" s="19">
        <v>9254.3</v>
      </c>
      <c r="Y45" s="19">
        <v>13680.4</v>
      </c>
      <c r="Z45" s="19">
        <v>15456.1</v>
      </c>
      <c r="AA45" s="20">
        <v>17397.7</v>
      </c>
      <c r="AB45" s="21">
        <v>10920.5</v>
      </c>
      <c r="AC45" s="22">
        <v>11805.5</v>
      </c>
      <c r="AD45" s="22">
        <v>9476.7</v>
      </c>
      <c r="AE45" s="2"/>
    </row>
    <row r="46" spans="1:31" ht="22.5" customHeight="1">
      <c r="A46" s="18" t="s">
        <v>39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>
        <v>0</v>
      </c>
      <c r="W46" s="19">
        <v>1056.4</v>
      </c>
      <c r="X46" s="19">
        <v>0</v>
      </c>
      <c r="Y46" s="19">
        <v>0</v>
      </c>
      <c r="Z46" s="19">
        <v>2771.6</v>
      </c>
      <c r="AA46" s="20">
        <v>0</v>
      </c>
      <c r="AB46" s="21">
        <v>0</v>
      </c>
      <c r="AC46" s="22">
        <v>0</v>
      </c>
      <c r="AD46" s="22">
        <v>0</v>
      </c>
      <c r="AE46" s="2"/>
    </row>
    <row r="47" spans="1:31" ht="22.5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21"/>
      <c r="AC47" s="22"/>
      <c r="AD47" s="22"/>
      <c r="AE47" s="2"/>
    </row>
    <row r="48" spans="1:31" ht="22.5" customHeight="1">
      <c r="A48" s="14" t="s">
        <v>40</v>
      </c>
      <c r="B48" s="15">
        <f>B49+B56+B57+B58+B60</f>
        <v>16.7</v>
      </c>
      <c r="C48" s="15">
        <f aca="true" t="shared" si="22" ref="C48:I48">C49+C56+C57+C58+C60</f>
        <v>14.6</v>
      </c>
      <c r="D48" s="15">
        <f t="shared" si="22"/>
        <v>33.2</v>
      </c>
      <c r="E48" s="15">
        <f t="shared" si="22"/>
        <v>114.1</v>
      </c>
      <c r="F48" s="15">
        <f t="shared" si="22"/>
        <v>77.9</v>
      </c>
      <c r="G48" s="15">
        <f t="shared" si="22"/>
        <v>190</v>
      </c>
      <c r="H48" s="15">
        <f t="shared" si="22"/>
        <v>256.7</v>
      </c>
      <c r="I48" s="15">
        <f t="shared" si="22"/>
        <v>372.5</v>
      </c>
      <c r="J48" s="15">
        <f aca="true" t="shared" si="23" ref="J48:S48">J49+J56+J57+J58+J60</f>
        <v>615.6999999999999</v>
      </c>
      <c r="K48" s="15">
        <f t="shared" si="23"/>
        <v>1293.7</v>
      </c>
      <c r="L48" s="15">
        <f t="shared" si="23"/>
        <v>2086</v>
      </c>
      <c r="M48" s="15">
        <f t="shared" si="23"/>
        <v>2727.6</v>
      </c>
      <c r="N48" s="15">
        <f t="shared" si="23"/>
        <v>2758.7</v>
      </c>
      <c r="O48" s="15">
        <f t="shared" si="23"/>
        <v>2904</v>
      </c>
      <c r="P48" s="15">
        <f t="shared" si="23"/>
        <v>5751.5</v>
      </c>
      <c r="Q48" s="15">
        <f t="shared" si="23"/>
        <v>8119</v>
      </c>
      <c r="R48" s="15">
        <f t="shared" si="23"/>
        <v>10856.1</v>
      </c>
      <c r="S48" s="15">
        <f t="shared" si="23"/>
        <v>15631.1</v>
      </c>
      <c r="T48" s="15">
        <f>T49+T56+T57+T58+T60</f>
        <v>17999.6</v>
      </c>
      <c r="U48" s="15">
        <f>U49+U56+U57+U58+U60</f>
        <v>20748.6</v>
      </c>
      <c r="V48" s="15">
        <f aca="true" t="shared" si="24" ref="V48:AD48">SUM(V49+V56+V57+V58+V60)</f>
        <v>18423.5</v>
      </c>
      <c r="W48" s="15">
        <f t="shared" si="24"/>
        <v>19454.5</v>
      </c>
      <c r="X48" s="15">
        <f t="shared" si="24"/>
        <v>26285.800000000003</v>
      </c>
      <c r="Y48" s="15">
        <f t="shared" si="24"/>
        <v>36095.5</v>
      </c>
      <c r="Z48" s="15">
        <f t="shared" si="24"/>
        <v>33045</v>
      </c>
      <c r="AA48" s="15">
        <f t="shared" si="24"/>
        <v>45230.2</v>
      </c>
      <c r="AB48" s="15">
        <f t="shared" si="24"/>
        <v>48286.5</v>
      </c>
      <c r="AC48" s="15">
        <f t="shared" si="24"/>
        <v>45503.1</v>
      </c>
      <c r="AD48" s="15">
        <f t="shared" si="24"/>
        <v>61696.8</v>
      </c>
      <c r="AE48" s="2"/>
    </row>
    <row r="49" spans="1:31" ht="22.5" customHeight="1">
      <c r="A49" s="18" t="s">
        <v>41</v>
      </c>
      <c r="B49" s="15">
        <f>SUM(B50:B55)</f>
        <v>4.8</v>
      </c>
      <c r="C49" s="15">
        <f aca="true" t="shared" si="25" ref="C49:I49">SUM(C50:C55)</f>
        <v>4</v>
      </c>
      <c r="D49" s="15">
        <f t="shared" si="25"/>
        <v>16.4</v>
      </c>
      <c r="E49" s="15">
        <f t="shared" si="25"/>
        <v>39.4</v>
      </c>
      <c r="F49" s="15">
        <f t="shared" si="25"/>
        <v>28.900000000000002</v>
      </c>
      <c r="G49" s="15">
        <f t="shared" si="25"/>
        <v>26</v>
      </c>
      <c r="H49" s="15">
        <f t="shared" si="25"/>
        <v>50.4</v>
      </c>
      <c r="I49" s="15">
        <f t="shared" si="25"/>
        <v>37</v>
      </c>
      <c r="J49" s="15">
        <f aca="true" t="shared" si="26" ref="J49:S49">SUM(J50:J55)</f>
        <v>77.8</v>
      </c>
      <c r="K49" s="15">
        <f t="shared" si="26"/>
        <v>209.29999999999998</v>
      </c>
      <c r="L49" s="15">
        <f t="shared" si="26"/>
        <v>330.59999999999997</v>
      </c>
      <c r="M49" s="15">
        <f t="shared" si="26"/>
        <v>327.3</v>
      </c>
      <c r="N49" s="15">
        <f t="shared" si="26"/>
        <v>418.1</v>
      </c>
      <c r="O49" s="15">
        <f t="shared" si="26"/>
        <v>422.2</v>
      </c>
      <c r="P49" s="15">
        <f t="shared" si="26"/>
        <v>642.9</v>
      </c>
      <c r="Q49" s="15">
        <f t="shared" si="26"/>
        <v>1216.2</v>
      </c>
      <c r="R49" s="15">
        <f t="shared" si="26"/>
        <v>1617</v>
      </c>
      <c r="S49" s="15">
        <f t="shared" si="26"/>
        <v>3717.2000000000003</v>
      </c>
      <c r="T49" s="15">
        <f>SUM(T50:T55)</f>
        <v>7142.5</v>
      </c>
      <c r="U49" s="15">
        <f>SUM(U50:U55)</f>
        <v>10273.8</v>
      </c>
      <c r="V49" s="15">
        <f aca="true" t="shared" si="27" ref="V49:AD49">SUM(V50:V55)</f>
        <v>8702</v>
      </c>
      <c r="W49" s="15">
        <f t="shared" si="27"/>
        <v>5252.4</v>
      </c>
      <c r="X49" s="15">
        <f t="shared" si="27"/>
        <v>5014.400000000001</v>
      </c>
      <c r="Y49" s="15">
        <f t="shared" si="27"/>
        <v>6726.200000000001</v>
      </c>
      <c r="Z49" s="15">
        <f t="shared" si="27"/>
        <v>5549.3</v>
      </c>
      <c r="AA49" s="15">
        <f t="shared" si="27"/>
        <v>8420.2</v>
      </c>
      <c r="AB49" s="15">
        <f t="shared" si="27"/>
        <v>11159.3</v>
      </c>
      <c r="AC49" s="15">
        <f t="shared" si="27"/>
        <v>12164.2</v>
      </c>
      <c r="AD49" s="15">
        <f t="shared" si="27"/>
        <v>16184</v>
      </c>
      <c r="AE49" s="2"/>
    </row>
    <row r="50" spans="1:31" ht="22.5" customHeight="1">
      <c r="A50" s="18" t="s">
        <v>42</v>
      </c>
      <c r="B50" s="19">
        <v>4.8</v>
      </c>
      <c r="C50" s="19">
        <v>4</v>
      </c>
      <c r="D50" s="19">
        <v>12.9</v>
      </c>
      <c r="E50" s="19">
        <v>12.2</v>
      </c>
      <c r="F50" s="19">
        <v>10</v>
      </c>
      <c r="G50" s="19">
        <v>0.7</v>
      </c>
      <c r="H50" s="19">
        <v>9.9</v>
      </c>
      <c r="I50" s="19">
        <v>4.4</v>
      </c>
      <c r="J50" s="19">
        <v>6.5</v>
      </c>
      <c r="K50" s="19">
        <v>48.1</v>
      </c>
      <c r="L50" s="19">
        <v>33.2</v>
      </c>
      <c r="M50" s="19">
        <v>40.6</v>
      </c>
      <c r="N50" s="19">
        <v>69.5</v>
      </c>
      <c r="O50" s="19">
        <v>23.9</v>
      </c>
      <c r="P50" s="19">
        <v>79.6</v>
      </c>
      <c r="Q50" s="19">
        <v>103.7</v>
      </c>
      <c r="R50" s="19">
        <v>156.5</v>
      </c>
      <c r="S50" s="19">
        <v>105.9</v>
      </c>
      <c r="T50" s="19">
        <v>310.6</v>
      </c>
      <c r="U50" s="19">
        <v>424.3</v>
      </c>
      <c r="V50" s="19">
        <v>143.1</v>
      </c>
      <c r="W50" s="19">
        <v>1734.7</v>
      </c>
      <c r="X50" s="19">
        <v>1188.3</v>
      </c>
      <c r="Y50" s="19">
        <v>2121.8</v>
      </c>
      <c r="Z50" s="19">
        <v>608.1</v>
      </c>
      <c r="AA50" s="20">
        <v>1782.4</v>
      </c>
      <c r="AB50" s="21">
        <v>1530.8</v>
      </c>
      <c r="AC50" s="22">
        <v>1541.5</v>
      </c>
      <c r="AD50" s="22">
        <v>2094</v>
      </c>
      <c r="AE50" s="2"/>
    </row>
    <row r="51" spans="1:31" ht="22.5" customHeight="1">
      <c r="A51" s="18" t="s">
        <v>43</v>
      </c>
      <c r="B51" s="19">
        <v>0</v>
      </c>
      <c r="C51" s="19">
        <v>0</v>
      </c>
      <c r="D51" s="19">
        <v>3.5</v>
      </c>
      <c r="E51" s="19">
        <v>25.2</v>
      </c>
      <c r="F51" s="19">
        <v>8.6</v>
      </c>
      <c r="G51" s="19">
        <v>16.8</v>
      </c>
      <c r="H51" s="19">
        <v>40.5</v>
      </c>
      <c r="I51" s="19">
        <v>32.6</v>
      </c>
      <c r="J51" s="19">
        <v>71.3</v>
      </c>
      <c r="K51" s="19">
        <v>161.2</v>
      </c>
      <c r="L51" s="19">
        <v>297.4</v>
      </c>
      <c r="M51" s="19">
        <v>286.7</v>
      </c>
      <c r="N51" s="19">
        <v>348.6</v>
      </c>
      <c r="O51" s="19">
        <v>398.3</v>
      </c>
      <c r="P51" s="19">
        <v>563.3</v>
      </c>
      <c r="Q51" s="19">
        <v>1112.5</v>
      </c>
      <c r="R51" s="19">
        <v>1460.5</v>
      </c>
      <c r="S51" s="19">
        <v>2305.4</v>
      </c>
      <c r="T51" s="19">
        <v>3327.3</v>
      </c>
      <c r="U51" s="19">
        <v>6518</v>
      </c>
      <c r="V51" s="19">
        <v>5960.6</v>
      </c>
      <c r="W51" s="19">
        <v>850.4</v>
      </c>
      <c r="X51" s="19">
        <v>1351.5</v>
      </c>
      <c r="Y51" s="19">
        <v>1966.5</v>
      </c>
      <c r="Z51" s="19">
        <v>761.9</v>
      </c>
      <c r="AA51" s="20">
        <v>784.4</v>
      </c>
      <c r="AB51" s="21">
        <v>1372.5</v>
      </c>
      <c r="AC51" s="22">
        <v>237.2</v>
      </c>
      <c r="AD51" s="22">
        <v>2160.2</v>
      </c>
      <c r="AE51" s="2"/>
    </row>
    <row r="52" spans="1:31" ht="22.5" customHeight="1">
      <c r="A52" s="18" t="s">
        <v>44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>
        <v>2507.5</v>
      </c>
      <c r="W52" s="19">
        <v>2186.1</v>
      </c>
      <c r="X52" s="19">
        <v>2226</v>
      </c>
      <c r="Y52" s="19">
        <v>1261.4</v>
      </c>
      <c r="Z52" s="19">
        <v>3304.1</v>
      </c>
      <c r="AA52" s="20">
        <v>4427.6</v>
      </c>
      <c r="AB52" s="21">
        <v>6069.4</v>
      </c>
      <c r="AC52" s="22">
        <v>4061.1</v>
      </c>
      <c r="AD52" s="22">
        <v>7493.5</v>
      </c>
      <c r="AE52" s="2"/>
    </row>
    <row r="53" spans="1:31" ht="22.5" customHeight="1">
      <c r="A53" s="18" t="s">
        <v>45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>
        <v>90.8</v>
      </c>
      <c r="W53" s="19">
        <v>481.2</v>
      </c>
      <c r="X53" s="19">
        <v>248.6</v>
      </c>
      <c r="Y53" s="19">
        <v>449.2</v>
      </c>
      <c r="Z53" s="19">
        <v>853.2</v>
      </c>
      <c r="AA53" s="20">
        <v>1326.1</v>
      </c>
      <c r="AB53" s="21">
        <v>1650.9</v>
      </c>
      <c r="AC53" s="22">
        <v>1093.2</v>
      </c>
      <c r="AD53" s="22">
        <v>3626.9</v>
      </c>
      <c r="AE53" s="2"/>
    </row>
    <row r="54" spans="1:31" ht="22.5" customHeight="1">
      <c r="A54" s="18" t="s">
        <v>46</v>
      </c>
      <c r="B54" s="19">
        <v>0</v>
      </c>
      <c r="C54" s="19">
        <v>0</v>
      </c>
      <c r="D54" s="19">
        <v>0</v>
      </c>
      <c r="E54" s="19">
        <v>2</v>
      </c>
      <c r="F54" s="19">
        <v>10.3</v>
      </c>
      <c r="G54" s="19">
        <v>8.5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1305.9</v>
      </c>
      <c r="T54" s="19">
        <v>3504.6</v>
      </c>
      <c r="U54" s="19">
        <v>3331.5</v>
      </c>
      <c r="V54" s="19">
        <v>0</v>
      </c>
      <c r="W54" s="19">
        <v>0</v>
      </c>
      <c r="X54" s="19">
        <v>0</v>
      </c>
      <c r="Y54" s="19">
        <v>927.3</v>
      </c>
      <c r="Z54" s="19">
        <v>14.5</v>
      </c>
      <c r="AA54" s="20">
        <v>14.5</v>
      </c>
      <c r="AB54" s="21">
        <v>177.8</v>
      </c>
      <c r="AC54" s="22">
        <v>0</v>
      </c>
      <c r="AD54" s="22">
        <v>0</v>
      </c>
      <c r="AE54" s="2"/>
    </row>
    <row r="55" spans="1:31" ht="22.5" customHeight="1">
      <c r="A55" s="18" t="s">
        <v>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>
        <v>0</v>
      </c>
      <c r="W55" s="19">
        <v>0</v>
      </c>
      <c r="X55" s="19">
        <v>0</v>
      </c>
      <c r="Y55" s="19">
        <v>0</v>
      </c>
      <c r="Z55" s="19">
        <v>7.5</v>
      </c>
      <c r="AA55" s="20">
        <v>85.2</v>
      </c>
      <c r="AB55" s="21">
        <v>357.9</v>
      </c>
      <c r="AC55" s="22">
        <v>5231.2</v>
      </c>
      <c r="AD55" s="22">
        <v>809.4</v>
      </c>
      <c r="AE55" s="2"/>
    </row>
    <row r="56" spans="1:31" ht="22.5" customHeight="1">
      <c r="A56" s="14" t="s">
        <v>48</v>
      </c>
      <c r="B56" s="15">
        <v>0</v>
      </c>
      <c r="C56" s="15">
        <v>1.1</v>
      </c>
      <c r="D56" s="15">
        <v>0.1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0.6</v>
      </c>
      <c r="M56" s="15">
        <v>2.8</v>
      </c>
      <c r="N56" s="15">
        <v>0</v>
      </c>
      <c r="O56" s="15">
        <v>0</v>
      </c>
      <c r="P56" s="15">
        <v>33</v>
      </c>
      <c r="Q56" s="15">
        <v>26.4</v>
      </c>
      <c r="R56" s="15">
        <v>19.5</v>
      </c>
      <c r="S56" s="15">
        <v>124.5</v>
      </c>
      <c r="T56" s="15">
        <v>654.8</v>
      </c>
      <c r="U56" s="15">
        <v>285</v>
      </c>
      <c r="V56" s="15">
        <v>144.5</v>
      </c>
      <c r="W56" s="15">
        <v>0</v>
      </c>
      <c r="X56" s="15">
        <v>1066.1</v>
      </c>
      <c r="Y56" s="15">
        <v>206.3</v>
      </c>
      <c r="Z56" s="15">
        <v>1658.9</v>
      </c>
      <c r="AA56" s="15">
        <v>1366.2</v>
      </c>
      <c r="AB56" s="16">
        <v>479.7</v>
      </c>
      <c r="AC56" s="17">
        <v>28.9</v>
      </c>
      <c r="AD56" s="17">
        <v>0</v>
      </c>
      <c r="AE56" s="2"/>
    </row>
    <row r="57" spans="1:31" ht="22.5" customHeight="1">
      <c r="A57" s="14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>
        <v>1140.1</v>
      </c>
      <c r="W57" s="15">
        <v>1086.6</v>
      </c>
      <c r="X57" s="15">
        <v>1047.3</v>
      </c>
      <c r="Y57" s="15">
        <v>1661.3</v>
      </c>
      <c r="Z57" s="15">
        <v>1356.4</v>
      </c>
      <c r="AA57" s="15">
        <v>2294.4</v>
      </c>
      <c r="AB57" s="16">
        <v>2010.7</v>
      </c>
      <c r="AC57" s="17">
        <v>1500.9</v>
      </c>
      <c r="AD57" s="17">
        <v>1795.5</v>
      </c>
      <c r="AE57" s="2"/>
    </row>
    <row r="58" spans="1:31" ht="22.5" customHeight="1">
      <c r="A58" s="14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>
        <v>0</v>
      </c>
      <c r="W58" s="15">
        <v>4020.8</v>
      </c>
      <c r="X58" s="15">
        <v>3092.9</v>
      </c>
      <c r="Y58" s="15">
        <v>6.1</v>
      </c>
      <c r="Z58" s="15">
        <v>511</v>
      </c>
      <c r="AA58" s="15">
        <v>2144.2</v>
      </c>
      <c r="AB58" s="16">
        <v>4217.9</v>
      </c>
      <c r="AC58" s="17">
        <v>1714.3</v>
      </c>
      <c r="AD58" s="17">
        <v>1310</v>
      </c>
      <c r="AE58" s="2"/>
    </row>
    <row r="59" spans="1:31" ht="22.5" customHeight="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1"/>
      <c r="AC59" s="22"/>
      <c r="AD59" s="22"/>
      <c r="AE59" s="2"/>
    </row>
    <row r="60" spans="1:31" ht="22.5" customHeight="1">
      <c r="A60" s="14" t="s">
        <v>51</v>
      </c>
      <c r="B60" s="15">
        <v>11.9</v>
      </c>
      <c r="C60" s="15">
        <v>9.5</v>
      </c>
      <c r="D60" s="15">
        <v>16.7</v>
      </c>
      <c r="E60" s="15">
        <v>74.7</v>
      </c>
      <c r="F60" s="15">
        <v>49</v>
      </c>
      <c r="G60" s="15">
        <v>164</v>
      </c>
      <c r="H60" s="15">
        <v>206.3</v>
      </c>
      <c r="I60" s="15">
        <v>335.5</v>
      </c>
      <c r="J60" s="15">
        <f>SUM(J61:J69)</f>
        <v>537.9</v>
      </c>
      <c r="K60" s="15">
        <f aca="true" t="shared" si="28" ref="K60:S60">SUM(K61:K69)</f>
        <v>1084.4</v>
      </c>
      <c r="L60" s="15">
        <f t="shared" si="28"/>
        <v>1754.8</v>
      </c>
      <c r="M60" s="15">
        <f t="shared" si="28"/>
        <v>2397.5</v>
      </c>
      <c r="N60" s="15">
        <f t="shared" si="28"/>
        <v>2340.6</v>
      </c>
      <c r="O60" s="15">
        <f t="shared" si="28"/>
        <v>2481.8</v>
      </c>
      <c r="P60" s="15">
        <f t="shared" si="28"/>
        <v>5075.6</v>
      </c>
      <c r="Q60" s="15">
        <f t="shared" si="28"/>
        <v>6876.4</v>
      </c>
      <c r="R60" s="15">
        <f t="shared" si="28"/>
        <v>9219.6</v>
      </c>
      <c r="S60" s="15">
        <f t="shared" si="28"/>
        <v>11789.4</v>
      </c>
      <c r="T60" s="15">
        <f>SUM(T61:T69)</f>
        <v>10202.3</v>
      </c>
      <c r="U60" s="15">
        <f>SUM(U61:U69)</f>
        <v>10189.8</v>
      </c>
      <c r="V60" s="15">
        <f>SUM(V61:V69)</f>
        <v>8436.9</v>
      </c>
      <c r="W60" s="15">
        <f aca="true" t="shared" si="29" ref="W60:AD60">SUM(W61:W69)</f>
        <v>9094.7</v>
      </c>
      <c r="X60" s="15">
        <f t="shared" si="29"/>
        <v>16065.100000000002</v>
      </c>
      <c r="Y60" s="15">
        <f t="shared" si="29"/>
        <v>27495.6</v>
      </c>
      <c r="Z60" s="15">
        <f t="shared" si="29"/>
        <v>23969.4</v>
      </c>
      <c r="AA60" s="15">
        <f t="shared" si="29"/>
        <v>31005.2</v>
      </c>
      <c r="AB60" s="15">
        <f t="shared" si="29"/>
        <v>30418.9</v>
      </c>
      <c r="AC60" s="15">
        <f t="shared" si="29"/>
        <v>30094.8</v>
      </c>
      <c r="AD60" s="15">
        <f t="shared" si="29"/>
        <v>42407.3</v>
      </c>
      <c r="AE60" s="2"/>
    </row>
    <row r="61" spans="1:31" ht="22.5" customHeight="1">
      <c r="A61" s="18" t="s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>
        <v>1892.1</v>
      </c>
      <c r="W61" s="19">
        <v>3132.6</v>
      </c>
      <c r="X61" s="19">
        <v>3349.2</v>
      </c>
      <c r="Y61" s="19">
        <v>6198.8</v>
      </c>
      <c r="Z61" s="19">
        <v>5069.8</v>
      </c>
      <c r="AA61" s="20">
        <v>2763.5</v>
      </c>
      <c r="AB61" s="21">
        <v>6729</v>
      </c>
      <c r="AC61" s="22">
        <v>14352.1</v>
      </c>
      <c r="AD61" s="22">
        <v>10350.5</v>
      </c>
      <c r="AE61" s="2"/>
    </row>
    <row r="62" spans="1:31" ht="22.5" customHeight="1">
      <c r="A62" s="18" t="s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>
        <v>2140.8</v>
      </c>
      <c r="W62" s="19">
        <v>2735.5</v>
      </c>
      <c r="X62" s="19">
        <v>2876.9</v>
      </c>
      <c r="Y62" s="19">
        <v>2319.6</v>
      </c>
      <c r="Z62" s="19">
        <v>2771.4</v>
      </c>
      <c r="AA62" s="20">
        <v>1821.5</v>
      </c>
      <c r="AB62" s="21">
        <v>2665.7</v>
      </c>
      <c r="AC62" s="22">
        <v>2343.6</v>
      </c>
      <c r="AD62" s="22">
        <v>2136.4</v>
      </c>
      <c r="AE62" s="2"/>
    </row>
    <row r="63" spans="1:31" ht="22.5" customHeight="1">
      <c r="A63" s="18" t="s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>
        <v>338.1</v>
      </c>
      <c r="W63" s="19">
        <v>817.7</v>
      </c>
      <c r="X63" s="19">
        <v>987.8</v>
      </c>
      <c r="Y63" s="19">
        <v>1762.7</v>
      </c>
      <c r="Z63" s="19">
        <v>1499.9</v>
      </c>
      <c r="AA63" s="20">
        <v>1426</v>
      </c>
      <c r="AB63" s="21">
        <v>1738.5</v>
      </c>
      <c r="AC63" s="22">
        <v>1872.8</v>
      </c>
      <c r="AD63" s="22">
        <v>1796</v>
      </c>
      <c r="AE63" s="2"/>
    </row>
    <row r="64" spans="1:31" ht="22.5" customHeight="1">
      <c r="A64" s="18" t="s">
        <v>55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>
        <v>209.6</v>
      </c>
      <c r="W64" s="19">
        <v>0</v>
      </c>
      <c r="X64" s="19">
        <v>0</v>
      </c>
      <c r="Y64" s="19">
        <v>0</v>
      </c>
      <c r="Z64" s="19">
        <v>0</v>
      </c>
      <c r="AA64" s="20">
        <v>0</v>
      </c>
      <c r="AB64" s="21">
        <v>0</v>
      </c>
      <c r="AC64" s="22">
        <v>0</v>
      </c>
      <c r="AD64" s="22">
        <v>0</v>
      </c>
      <c r="AE64" s="2"/>
    </row>
    <row r="65" spans="1:31" ht="22.5" customHeight="1">
      <c r="A65" s="18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>
        <v>267</v>
      </c>
      <c r="W65" s="19">
        <v>0</v>
      </c>
      <c r="X65" s="19">
        <v>0</v>
      </c>
      <c r="Y65" s="19">
        <v>2233.8</v>
      </c>
      <c r="Z65" s="19">
        <v>2122.5</v>
      </c>
      <c r="AA65" s="20">
        <v>1015.3</v>
      </c>
      <c r="AB65" s="21">
        <v>1203.1</v>
      </c>
      <c r="AC65" s="22">
        <v>1019.8</v>
      </c>
      <c r="AD65" s="22">
        <v>1187.9</v>
      </c>
      <c r="AE65" s="2"/>
    </row>
    <row r="66" spans="1:31" ht="22.5" customHeight="1">
      <c r="A66" s="18" t="s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>
        <v>15.1</v>
      </c>
      <c r="W66" s="19">
        <v>0</v>
      </c>
      <c r="X66" s="19">
        <v>0</v>
      </c>
      <c r="Y66" s="19">
        <v>0</v>
      </c>
      <c r="Z66" s="19">
        <v>0</v>
      </c>
      <c r="AA66" s="20">
        <v>0</v>
      </c>
      <c r="AB66" s="21">
        <v>0</v>
      </c>
      <c r="AC66" s="22">
        <v>0</v>
      </c>
      <c r="AD66" s="22">
        <v>0</v>
      </c>
      <c r="AE66" s="2"/>
    </row>
    <row r="67" spans="1:31" ht="22.5" customHeight="1">
      <c r="A67" s="18" t="s">
        <v>58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>
        <v>392.3</v>
      </c>
      <c r="W67" s="19">
        <v>0</v>
      </c>
      <c r="X67" s="19">
        <v>0</v>
      </c>
      <c r="Y67" s="19">
        <v>282.3</v>
      </c>
      <c r="Z67" s="19">
        <v>293.6</v>
      </c>
      <c r="AA67" s="20">
        <v>290.9</v>
      </c>
      <c r="AB67" s="21">
        <v>129.2</v>
      </c>
      <c r="AC67" s="22">
        <v>99.6</v>
      </c>
      <c r="AD67" s="22">
        <v>636</v>
      </c>
      <c r="AE67" s="2"/>
    </row>
    <row r="68" spans="1:31" ht="22.5" customHeight="1">
      <c r="A68" s="18" t="s">
        <v>59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>
        <v>2723.1</v>
      </c>
      <c r="W68" s="19">
        <v>0</v>
      </c>
      <c r="X68" s="19">
        <v>0</v>
      </c>
      <c r="Y68" s="19">
        <v>5474.8</v>
      </c>
      <c r="Z68" s="19">
        <v>1396.5</v>
      </c>
      <c r="AA68" s="20">
        <v>2088</v>
      </c>
      <c r="AB68" s="21">
        <v>1076.3</v>
      </c>
      <c r="AC68" s="22">
        <v>1040.9</v>
      </c>
      <c r="AD68" s="22">
        <v>1472.9</v>
      </c>
      <c r="AE68" s="2"/>
    </row>
    <row r="69" spans="1:31" ht="22.5" customHeight="1">
      <c r="A69" s="18" t="s">
        <v>60</v>
      </c>
      <c r="B69" s="19">
        <v>11.9</v>
      </c>
      <c r="C69" s="19">
        <v>9.5</v>
      </c>
      <c r="D69" s="19">
        <v>16.7</v>
      </c>
      <c r="E69" s="19">
        <v>74.7</v>
      </c>
      <c r="F69" s="19">
        <v>49</v>
      </c>
      <c r="G69" s="19">
        <v>164</v>
      </c>
      <c r="H69" s="19">
        <v>206.3</v>
      </c>
      <c r="I69" s="19">
        <v>335.5</v>
      </c>
      <c r="J69" s="19">
        <v>537.9</v>
      </c>
      <c r="K69" s="19">
        <v>1084.4</v>
      </c>
      <c r="L69" s="19">
        <v>1754.8</v>
      </c>
      <c r="M69" s="19">
        <f>2397.5</f>
        <v>2397.5</v>
      </c>
      <c r="N69" s="19">
        <v>2340.6</v>
      </c>
      <c r="O69" s="19">
        <v>2481.8</v>
      </c>
      <c r="P69" s="19">
        <v>5075.6</v>
      </c>
      <c r="Q69" s="19">
        <v>6876.4</v>
      </c>
      <c r="R69" s="19">
        <v>9219.6</v>
      </c>
      <c r="S69" s="19">
        <v>11789.4</v>
      </c>
      <c r="T69" s="19">
        <v>10202.3</v>
      </c>
      <c r="U69" s="19">
        <v>10189.8</v>
      </c>
      <c r="V69" s="19">
        <v>458.7999999999993</v>
      </c>
      <c r="W69" s="19">
        <v>2408.9</v>
      </c>
      <c r="X69" s="19">
        <v>8851.2</v>
      </c>
      <c r="Y69" s="19">
        <v>9223.6</v>
      </c>
      <c r="Z69" s="19">
        <v>10815.7</v>
      </c>
      <c r="AA69" s="20">
        <v>21600</v>
      </c>
      <c r="AB69" s="21">
        <v>16877.1</v>
      </c>
      <c r="AC69" s="22">
        <v>9366</v>
      </c>
      <c r="AD69" s="22">
        <v>24827.6</v>
      </c>
      <c r="AE69" s="2"/>
    </row>
    <row r="70" spans="1:31" ht="22.5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/>
      <c r="AB70" s="21"/>
      <c r="AC70" s="22"/>
      <c r="AD70" s="22"/>
      <c r="AE70" s="2"/>
    </row>
    <row r="71" spans="1:31" ht="22.5" customHeight="1" thickBot="1">
      <c r="A71" s="10" t="s">
        <v>61</v>
      </c>
      <c r="B71" s="25">
        <f>B8+B11+B20+B24+B27+B38+B42+B33+B48</f>
        <v>29</v>
      </c>
      <c r="C71" s="25">
        <f aca="true" t="shared" si="30" ref="C71:U71">C8+C11+C20+C24+C27+C38+C42+C33+C48</f>
        <v>31.199999999999996</v>
      </c>
      <c r="D71" s="25">
        <f t="shared" si="30"/>
        <v>62.10000000000001</v>
      </c>
      <c r="E71" s="25">
        <f t="shared" si="30"/>
        <v>188.6</v>
      </c>
      <c r="F71" s="25">
        <f t="shared" si="30"/>
        <v>168.3</v>
      </c>
      <c r="G71" s="25">
        <f t="shared" si="30"/>
        <v>319.6</v>
      </c>
      <c r="H71" s="25">
        <f t="shared" si="30"/>
        <v>424.09999999999997</v>
      </c>
      <c r="I71" s="25">
        <f t="shared" si="30"/>
        <v>614.4</v>
      </c>
      <c r="J71" s="25">
        <f t="shared" si="30"/>
        <v>1008.2</v>
      </c>
      <c r="K71" s="25">
        <f t="shared" si="30"/>
        <v>1898.7</v>
      </c>
      <c r="L71" s="25">
        <f t="shared" si="30"/>
        <v>3302.8999999999996</v>
      </c>
      <c r="M71" s="25">
        <f t="shared" si="30"/>
        <v>4304.9</v>
      </c>
      <c r="N71" s="25">
        <f t="shared" si="30"/>
        <v>4495.9</v>
      </c>
      <c r="O71" s="25">
        <f t="shared" si="30"/>
        <v>5001.1</v>
      </c>
      <c r="P71" s="25">
        <f t="shared" si="30"/>
        <v>8445.3</v>
      </c>
      <c r="Q71" s="25">
        <f t="shared" si="30"/>
        <v>12280.900000000001</v>
      </c>
      <c r="R71" s="25">
        <f t="shared" si="30"/>
        <v>17203.6</v>
      </c>
      <c r="S71" s="25">
        <f t="shared" si="30"/>
        <v>21786.9</v>
      </c>
      <c r="T71" s="25">
        <f t="shared" si="30"/>
        <v>27420.199999999997</v>
      </c>
      <c r="U71" s="25">
        <f t="shared" si="30"/>
        <v>29992.899999999998</v>
      </c>
      <c r="V71" s="25">
        <f>SUM(V9,V11,V20,V24,V27,V33,V38,V42,V48)</f>
        <v>42067.5</v>
      </c>
      <c r="W71" s="25">
        <f aca="true" t="shared" si="31" ref="W71:AD71">SUM(W9,W11,W20,W24,W27,W33,W38,W42,W48)</f>
        <v>53758.7</v>
      </c>
      <c r="X71" s="25">
        <f t="shared" si="31"/>
        <v>62446.5</v>
      </c>
      <c r="Y71" s="25">
        <f t="shared" si="31"/>
        <v>79911.2</v>
      </c>
      <c r="Z71" s="25">
        <f t="shared" si="31"/>
        <v>89979.29999999999</v>
      </c>
      <c r="AA71" s="25">
        <f t="shared" si="31"/>
        <v>110550.4</v>
      </c>
      <c r="AB71" s="25">
        <f t="shared" si="31"/>
        <v>135812.9</v>
      </c>
      <c r="AC71" s="25">
        <f t="shared" si="31"/>
        <v>132983.7</v>
      </c>
      <c r="AD71" s="25">
        <f t="shared" si="31"/>
        <v>138265.90000000002</v>
      </c>
      <c r="AE71" s="2"/>
    </row>
    <row r="72" spans="1:31" ht="15.75">
      <c r="A72" s="27" t="s">
        <v>62</v>
      </c>
      <c r="B72" s="26">
        <f>B71-'[1]a3.1'!B73</f>
        <v>0</v>
      </c>
      <c r="C72" s="26">
        <f>C71-'[1]a3.1'!C73</f>
        <v>0</v>
      </c>
      <c r="D72" s="26">
        <f>D71-'[1]a3.1'!D73</f>
        <v>0</v>
      </c>
      <c r="E72" s="26">
        <f>E71-'[1]a3.1'!E73</f>
        <v>0</v>
      </c>
      <c r="F72" s="26">
        <f>F71-'[1]a3.1'!F73</f>
        <v>0</v>
      </c>
      <c r="G72" s="26">
        <f>G71-'[1]a3.1'!G73</f>
        <v>0</v>
      </c>
      <c r="H72" s="26">
        <f>H71-'[1]a3.1'!H73</f>
        <v>0</v>
      </c>
      <c r="I72" s="26">
        <f>I71-'[1]a3.1'!I73</f>
        <v>0</v>
      </c>
      <c r="J72" s="26">
        <f>J71-'[1]a3.1'!K73</f>
        <v>0</v>
      </c>
      <c r="K72" s="26">
        <f>K71-'[1]a3.1'!L73</f>
        <v>0</v>
      </c>
      <c r="L72" s="26">
        <f>L71-'[1]a3.1'!M73</f>
        <v>0</v>
      </c>
      <c r="M72" s="26">
        <f>M71-'[1]a3.1'!N73</f>
        <v>0</v>
      </c>
      <c r="N72" s="26">
        <f>N71-'[1]a3.1'!O73</f>
        <v>0</v>
      </c>
      <c r="O72" s="26">
        <f>O71-'[1]a3.1'!P73</f>
        <v>0</v>
      </c>
      <c r="P72" s="26">
        <f>P71-'[1]a3.1'!Q73</f>
        <v>0</v>
      </c>
      <c r="Q72" s="26">
        <f>Q71-'[1]a3.1'!R73</f>
        <v>0</v>
      </c>
      <c r="R72" s="26">
        <f>R71-'[1]a3.1'!S73</f>
        <v>0</v>
      </c>
      <c r="S72" s="26">
        <f>S71-'[1]a3.1'!T73</f>
        <v>0</v>
      </c>
      <c r="T72" s="26">
        <f>T71-'[1]a3.1'!V73</f>
        <v>0</v>
      </c>
      <c r="U72" s="26">
        <f>U71-'[1]a3.1'!W73</f>
        <v>0</v>
      </c>
      <c r="V72" s="26"/>
      <c r="W72" s="26"/>
      <c r="X72" s="26"/>
      <c r="Y72" s="26"/>
      <c r="Z72" s="26"/>
      <c r="AA72" s="26"/>
      <c r="AB72" s="26"/>
      <c r="AC72" s="26"/>
      <c r="AD72" s="26"/>
      <c r="AE72" s="2"/>
    </row>
    <row r="73" spans="1:15" s="28" customFormat="1" ht="15">
      <c r="A73" s="28" t="s">
        <v>63</v>
      </c>
      <c r="O73" s="27"/>
    </row>
    <row r="74" s="28" customFormat="1" ht="12.75"/>
    <row r="75" spans="23:27" s="28" customFormat="1" ht="12.75">
      <c r="W75" s="29"/>
      <c r="X75" s="29"/>
      <c r="Y75" s="29"/>
      <c r="Z75" s="29"/>
      <c r="AA75" s="29"/>
    </row>
  </sheetData>
  <sheetProtection/>
  <printOptions horizontalCentered="1" verticalCentered="1"/>
  <pageMargins left="0" right="0" top="0" bottom="0" header="0" footer="0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2010-08-27T09:57:16Z</dcterms:created>
  <dcterms:modified xsi:type="dcterms:W3CDTF">2010-08-27T14:02:33Z</dcterms:modified>
  <cp:category/>
  <cp:version/>
  <cp:contentType/>
  <cp:contentStatus/>
</cp:coreProperties>
</file>